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82" sheetId="3" r:id="rId3"/>
    <sheet name="SO 501" sheetId="4" r:id="rId4"/>
  </sheets>
  <definedNames/>
  <calcPr/>
  <webPublishing/>
</workbook>
</file>

<file path=xl/sharedStrings.xml><?xml version="1.0" encoding="utf-8"?>
<sst xmlns="http://schemas.openxmlformats.org/spreadsheetml/2006/main" count="1203" uniqueCount="406">
  <si>
    <t>Firma: ÚDRŽBA SILNIC Královéhradeckého kraje a.s.</t>
  </si>
  <si>
    <t>Rekapitulace ceny</t>
  </si>
  <si>
    <t>Stavba: 2320-20-3 - Obnova štoly pod komunikací v Polici nad Metují_neoceněný</t>
  </si>
  <si>
    <t xml:space="preserve">Varianta: IV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</si>
  <si>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</si>
  <si>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</si>
  <si>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</si>
  <si>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</si>
  <si>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</si>
  <si>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</si>
  <si>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</si>
  <si>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</si>
  <si>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</si>
  <si>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</si>
  <si>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</si>
  <si>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2320-20-3</t>
  </si>
  <si>
    <t>Obnova štoly pod komunikací v Polici nad Metují_neoceněný</t>
  </si>
  <si>
    <t>O</t>
  </si>
  <si>
    <t>Rozpočet:</t>
  </si>
  <si>
    <t>0,00</t>
  </si>
  <si>
    <t>15,00</t>
  </si>
  <si>
    <t>21,00</t>
  </si>
  <si>
    <t>3</t>
  </si>
  <si>
    <t>2</t>
  </si>
  <si>
    <t>SO 101</t>
  </si>
  <si>
    <t>Obnova štoly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</si>
  <si>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</si>
  <si>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</si>
  <si>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</si>
  <si>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</si>
  <si>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</si>
  <si>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</si>
  <si>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</si>
  <si>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</si>
  <si>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</si>
  <si>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</si>
  <si>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</si>
  <si>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</si>
  <si>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</si>
  <si>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</si>
  <si>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</si>
  <si>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</si>
  <si>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</si>
  <si>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</si>
  <si>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</si>
  <si>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</si>
  <si>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014101</t>
  </si>
  <si>
    <t/>
  </si>
  <si>
    <t>POPLATKY ZA SKLÁDKU</t>
  </si>
  <si>
    <t>M3</t>
  </si>
  <si>
    <t>PP</t>
  </si>
  <si>
    <t>VV</t>
  </si>
  <si>
    <t>poplatky za uložení zemin a přebytků výkopku - skládka dle zadávacích podmínek v režii dodavatele s poplatkem a evidencí  
poplatky za uložení zemin a přebytků výkopku  
celkem položka - 11332 - 15,13 m3=15,130 [A]  
celkem položka - 11337 - 6,50 m3=6,500 [B]  
celkem položka - 13173 - 168,34 m3=168,340 [C]  
celkem vyzískaná ornice položka - 12110 - 4,23 m3=4,230 [D]  
celkem odpočet použité ornice položka 18234 - (-1)*0,25*(16,9)=-4,225 [E]  
Celkem: A+B+C+D+E=189,975 [F]</t>
  </si>
  <si>
    <t>TS</t>
  </si>
  <si>
    <t>zahrnuje veškeré poplatky provozovateli skládky související s uložením odpadu na skládce.</t>
  </si>
  <si>
    <t>014102</t>
  </si>
  <si>
    <t>T</t>
  </si>
  <si>
    <t>poplatky za uložení stavebních sutí a kamene - skládka dle zadávacích podmínek v režii dodavatele s poplatkem a evidencí.   
celkem položka - 11334 - 12,10*2,0=24,200 [A]  
celkem položka - 11352 - 0,05*0,2*13,1*2,5=0,328 [B]  
celkem položka - 11317 - 50%*11,3*2,2;  0,5*11,3*2,2=12,430 [C]  
celkem položka - 11353 - 20%*23,50*0,25*0,20*2,2; 0,2*23,50*0,25*0,20*2,2=0,517 [D]  
celkem položka - 96616 - 1,7*2,2=3,740 [E]  
celkem položka - 96615 - 6,1*2,0=12,200 [F]  
celkem položka - 96613 - 17,95*2,0=35,900 [G]  
Celkem: A+B+C+D+E+F+G=89,315 [H]</t>
  </si>
  <si>
    <t>02911</t>
  </si>
  <si>
    <t>OSTATNÍ POŽADAVKY - GEODETICKÉ ZAMĚŘENÍ</t>
  </si>
  <si>
    <t>KPL</t>
  </si>
  <si>
    <t>vytyčovací práce + cena za vytyčení prostorové polohy stavby před jejím zahájením odborně způsobilými osobami. Kompletní geodetické práce na vytyčení vytyčovaných bodů definovaného objektu v rozsahu PD a TKP.  
cena za zaměření skutečného provedení stavby výškopisné i polohopisné   
celkem včetně ochrany vytyčovacích a vytyčovaných bodů  
Celkem rozsah a počet dle SOD  
1=1,000 [A]</t>
  </si>
  <si>
    <t>zahrnuje veškeré náklady spojené s objednatelem požadovanými pracemi</t>
  </si>
  <si>
    <t>02940</t>
  </si>
  <si>
    <t>OSTATNÍ POŽADAVKY - VYPRACOVÁNÍ DOKUMENTACE</t>
  </si>
  <si>
    <t>dokumentace bude požadovaná v (počet výtisků, paré a CD v el. podobě dle SOD) objednatelem včetně dokumentace v elektronické podobě  
cena za zpracování - DSPS (dokumentace skutečného provedení stavby)  - dokumentace bude vypracována dle požadavku objednatele v aktualizovaném znění  
Celkem rozsah a počet dle SOD  
1=1,000 [A]</t>
  </si>
  <si>
    <t>02943</t>
  </si>
  <si>
    <t>OSTATNÍ POŽADAVKY - VYPRACOVÁNÍ RDS</t>
  </si>
  <si>
    <t>dokumentace bude požadovaná  (počet výtisků, paré a CD v el. podobě dle SOD) objednatelem včetně dokumentace v elektronické podobě 1x CD  
cena za vypracování - RDS (realizační dokumentace stavby) včetně včetně plánu údržby mostu  
Celkem rozsah a počet dle SOD  
1=1,000 [A]</t>
  </si>
  <si>
    <t>02945</t>
  </si>
  <si>
    <t>OSTAT POŽADAVKY - GEOMETRICKÝ PLÁN</t>
  </si>
  <si>
    <t>Zpracování geometrického plánu potvrzeného katastrálním úřadem - komplet  
1=1,000 [A]</t>
  </si>
  <si>
    <t>položka zahrnuje:          
- přípravu podkladů, vyhotovení žádosti pro vklad na katastrální úřad   
- polní práce spojené s vyhotovením geometrického plánu   
- výpočetní a grafické kancelářské práce   
- úřední ověření výsledného elaborátu   
- schválení návrhu vkladu do katastru nemovitostí příslušným katastrálním úřadem</t>
  </si>
  <si>
    <t>Zemní práce</t>
  </si>
  <si>
    <t>7</t>
  </si>
  <si>
    <t>11317</t>
  </si>
  <si>
    <t>ODSTRAN KRYTU ZPEVNĚNÝCH PLOCH Z DLAŽEB KOSTEK</t>
  </si>
  <si>
    <t>Uložení je zahrnuto v položce, kostky budou znovu použity  
celkem vozovka komunikace 65,0 m2 * 0,12 m=7,800 [A]  
celkem povrch chodníku 35,0m2 * 0,10 m=3,500 [B]  
Celkem: A+B=11,300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</si>
  <si>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</si>
  <si>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</si>
  <si>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11332</t>
  </si>
  <si>
    <t>ODSTRANĚNÍ PODKLADŮ ZPEVNĚNÝCH PLOCH Z KAMENIVA NESTMELENÉHO</t>
  </si>
  <si>
    <t>Uložení je zahrnuto v položce, poplatek za uložení v samostatné položce  
celkem podkladní vrstva pod komunikací a chodníkem 11,0*5,5*0,25=15,125 [A]</t>
  </si>
  <si>
    <t>11334</t>
  </si>
  <si>
    <t>ODSTRANĚNÍ PODKLADU ZPEVNĚNÝCH PLOCH S CEMENT POJIVEM</t>
  </si>
  <si>
    <t>Uložení je zahrnuto v položce, poplatek za uložení v samostatné položce  
celkem podkladní vrstva pod komunikací a chodníkem 11,0*5,5*0,2=12,100 [A]</t>
  </si>
  <si>
    <t>11337</t>
  </si>
  <si>
    <t>ODSTRANĚNÍ PODKLADU ZPEVNĚNÝCH PLOCH Z DLAŽEBNÍCH KOSTEK</t>
  </si>
  <si>
    <t>Uložení je zahrnuto v položce, poplatek za uložení v samostatné položce  
celkem ložná vrstva pod dlažbou (65,0+65,0)*0,05=6,500 [A]</t>
  </si>
  <si>
    <t>11</t>
  </si>
  <si>
    <t>11352</t>
  </si>
  <si>
    <t>ODSTRANĚNÍ CHODNÍKOVÝCH A SILNIČNÍCH OBRUBNÍKŮ BETONOVÝCH</t>
  </si>
  <si>
    <t>M</t>
  </si>
  <si>
    <t>Uložení je zahrnuto v položce, poplatek za uložení v samostatné položce  
celkem chodníkový obrubník 6,5+6,6=13,100 [A]</t>
  </si>
  <si>
    <t>12</t>
  </si>
  <si>
    <t>11353</t>
  </si>
  <si>
    <t>ODSTRANĚNÍ CHODNÍKOVÝCH KAMENNÝCH OBRUBNÍKŮ</t>
  </si>
  <si>
    <t>Uložení je zahrnuto v položce, vč. poplatku za vybourané betonové lože, samotné obrubníky budou znovu použity  
celkem kamenný obrubník podél komunikace 6,5+17,0=23,500 [A]</t>
  </si>
  <si>
    <t>13</t>
  </si>
  <si>
    <t>115331</t>
  </si>
  <si>
    <t>ČERPÁNÍ VODY Z PODZEMÍ DO 2000L/MIN VÝŠKY DO 20M</t>
  </si>
  <si>
    <t>HOD</t>
  </si>
  <si>
    <t>čerpání vody z šachty v areálu kláštera do šachty vedle máchadla  
celkem 10h*6 dní=60,000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</si>
  <si>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</si>
  <si>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14</t>
  </si>
  <si>
    <t>12110</t>
  </si>
  <si>
    <t>SEJMUTÍ ORNICE NEBO LESNÍ PŮDY</t>
  </si>
  <si>
    <t>Položka zahrnuje pouze sejmutí s převozem na trvalou a nebo dočasnou skládku dle PD  
celkem mezi obrubami chodníku - 0,25*6,5*2,6=4,225 [A]</t>
  </si>
  <si>
    <t>položka zahrnuje sejmutí ornice bez ohledu na tloušťku vrstvy a její vodorovnou dopravu   
nezahrnuje uložení na trvalou skládku</t>
  </si>
  <si>
    <t>15</t>
  </si>
  <si>
    <t>12573</t>
  </si>
  <si>
    <t>VYKOPÁVKY ZE ZEMNÍKŮ A SKLÁDEK TŘ. I</t>
  </si>
  <si>
    <t>Třída těžitelnosti je uvažována dle ČSN 73 3050. Tato třída těžitelnosti odpovídá třídě I. dle ČSN 73 6133 a TKP 4- 2005.  
celkem položka 18234 - 0,25*16,9 m3=4,225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</si>
  <si>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</si>
  <si>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16</t>
  </si>
  <si>
    <t>13173</t>
  </si>
  <si>
    <t>HLOUBENÍ JAM ZAPAŽ I NEPAŽ TŘ. I</t>
  </si>
  <si>
    <t>Třída těžitelnosti je uvažována dle ČSN 73 3050. Tato třída těžitelnosti odpovídá třídě I. dle ČSN 73 6133 a TKP 4- 2005.  
Uložení není zahrnuto v položce, poplatek za uložení v samostatné položce  
celkem výkop pro štolu - 13,0*4,3*3,4-2,0*1,6*6,0-0,6*0,6*7=168,340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</si>
  <si>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</si>
  <si>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</t>
  </si>
  <si>
    <t>17120</t>
  </si>
  <si>
    <t>ULOŽENÍ SYPANINY DO NÁSYPŮ A NA SKLÁDKY BEZ ZHUTNĚNÍ</t>
  </si>
  <si>
    <t>celkem položka -  12110 - 4,2 m3=4,200 [A]  
celkem položka - 13173 - 168,3 m3=168,300 [B]  
Celkem: A+B=172,500 [C]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</si>
  <si>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</si>
  <si>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</si>
  <si>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</si>
  <si>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</si>
  <si>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zásyp konstrukce štoly z nakupovaného materiálu se zhutněním  
celkem zásypu konstrukce štoly - 0,5*(4,3*3,4*13,0-1,6*1,4*13,0-2*1,25*1,25*1,5)=78,126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</si>
  <si>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</si>
  <si>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19</t>
  </si>
  <si>
    <t>18110</t>
  </si>
  <si>
    <t>ÚPRAVA PLÁNĚ SE ZHUTNĚNÍM V HORNINĚ TŘ. I</t>
  </si>
  <si>
    <t>M2</t>
  </si>
  <si>
    <t>pod komunikací a chodníkem 11,0*5,5+5,0*2,0*2=80,500 [A]</t>
  </si>
  <si>
    <t>položka zahrnuje úpravu pláně včetně vyrovnání výškových rozdílů. Míru zhutnění určuje projekt.</t>
  </si>
  <si>
    <t>20</t>
  </si>
  <si>
    <t>18130</t>
  </si>
  <si>
    <t>ÚPRAVA PLÁNĚ BEZ ZHUTNĚNÍ</t>
  </si>
  <si>
    <t>celkem pod ohumusování v rovině - (2,6*6,5)=16,900 [A]</t>
  </si>
  <si>
    <t>položka zahrnuje úpravu pláně včetně vyrovnání výškových rozdílů</t>
  </si>
  <si>
    <t>21</t>
  </si>
  <si>
    <t>18234</t>
  </si>
  <si>
    <t>ROZPROSTŘENÍ ORNICE V ROVINĚ V TL DO 0,25M</t>
  </si>
  <si>
    <t>celkem pod ohumusování v rovině v tl 0,25m - (2,6*6,5)=16,900 [A]</t>
  </si>
  <si>
    <t>položka zahrnuje:   
nutné přemístění ornice z dočasných skládek vzdálených do 50m   
rozprostření ornice v předepsané tloušťce v rovině a ve svahu do 1:5</t>
  </si>
  <si>
    <t>22</t>
  </si>
  <si>
    <t>18241</t>
  </si>
  <si>
    <t>ZALOŽENÍ TRÁVNÍKU RUČNÍM VÝSEVEM</t>
  </si>
  <si>
    <t>celkem pod ohumusování v rovině v tl 0,25 m - (6,5*2,6)=16,900 [A]</t>
  </si>
  <si>
    <t>Zahrnuje dodání předepsané travní směsi, její výsev na ornici, zalévání, první pokosení, to vše bez ohledu na sklon terénu</t>
  </si>
  <si>
    <t>23</t>
  </si>
  <si>
    <t>18247</t>
  </si>
  <si>
    <t>OŠETŘOVÁNÍ TRÁVNÍKU</t>
  </si>
  <si>
    <t>celkem pod ohumusování v rovině v tl 0,25 m - (6,5*2,6)*5=84,500 [A]</t>
  </si>
  <si>
    <t>Zahrnuje pokosení se shrabáním, naložení shrabků na dopravní prostředek, s odvozem a se složením, to vše bez ohledu na sklon terénu   
zahrnuje nutné zalití a hnojení</t>
  </si>
  <si>
    <t>Základy</t>
  </si>
  <si>
    <t>24</t>
  </si>
  <si>
    <t>22694</t>
  </si>
  <si>
    <t>ZÁPOROVÉ PAŽENÍ Z KOVU DOČASNÉ</t>
  </si>
  <si>
    <t>celkem svislé zápory HEB 140 - 34*7,0*33,7*0,001=8,021 [A]  
celkem rozpěry a vodorovný rám HEB 200 - ((12,79+4,44+13,54+4,50)*61,3+(5*4,0+2,0*4)*61,3)*0,001=3,878 [B]  
Celkem: A+B=11,899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</si>
  <si>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</si>
  <si>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25</t>
  </si>
  <si>
    <t>22695</t>
  </si>
  <si>
    <t>VÝDŘEVA ZÁPOROVÉHO PAŽENÍ DOČASNÁ (KUBATURA)</t>
  </si>
  <si>
    <t>výdřeva pažení tl. 100 mm  
celkem výměra výdřevy pažení (3,5*(12,79+4,44+13,54+4,50)-2*1,6*2,0)*0,01=1,170 [A]</t>
  </si>
  <si>
    <t>položka zahrnuje osazení pažin bez ohledu na druh, jejich opotřebení a jejich odstranění</t>
  </si>
  <si>
    <t>26</t>
  </si>
  <si>
    <t>26184</t>
  </si>
  <si>
    <t>VRT PRO KOTV, INJEK, MIKROPIL NA POVR TŘ III A IV D DO 200MM</t>
  </si>
  <si>
    <t>Třída vrtatelnosti dle předpokládáné geologie.  
vrty pro mikropiloty jsou uvedeny od úrovně povrchu vozovky  
celkem 34*7,0=238,000 [A]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</si>
  <si>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</si>
  <si>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27</t>
  </si>
  <si>
    <t>272366</t>
  </si>
  <si>
    <t>VÝZTUŽ ZÁKLADŮ Z KARI SÍTÍ</t>
  </si>
  <si>
    <t>vyztužení podkladnímu betonu KARI sítěmi 100 kg/m3  
celkem 6,71*0,1=0,671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</si>
  <si>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</si>
  <si>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Svislé konstrukce</t>
  </si>
  <si>
    <t>28</t>
  </si>
  <si>
    <t>333215</t>
  </si>
  <si>
    <t>PŘEZDĚNÍ OPĚR A KŘÍDEL Z KAMENNÉHO ZDIVA</t>
  </si>
  <si>
    <t>Rozebrání stávajícího zdiva, nezbytnou manipulaci s rozebraným materiálem, vyzdění z tohoto materiálu (bez dodávky nového) včetně dodávky předepsaného materiálu pro výplň spar.  
Použitá malta musí být vhodná pro zdivo z kamene (pískovec, opuka), malta musí být odsouhlasena investorem na KD  
celkem přezděná část štoly - (1,2+2,05)*(1,7*0,4+1,15*2*0,5+0,4*1,7)=8,158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</si>
  <si>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</si>
  <si>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Vodorovné konstrukce</t>
  </si>
  <si>
    <t>29</t>
  </si>
  <si>
    <t>451312</t>
  </si>
  <si>
    <t>PODKLADNÍ A VÝPLŇOVÉ VRSTVY Z PROSTÉHO BETONU C12/15</t>
  </si>
  <si>
    <t>celkem beton C12/15-XO  
celkem pod rámovými prefabrikáty 0,20*6,0*1,8=2,160 [A]  
celkem pod šachtami a zděnnou částí štoly 0,25*7,0*2,6=4,550 [B]  
Celkem: A+B=6,710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</si>
  <si>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</si>
  <si>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30</t>
  </si>
  <si>
    <t>451315</t>
  </si>
  <si>
    <t>PODKLADNÍ A VÝPLŇOVÉ VRSTVY Z PROSTÉHO BETONU C30/37</t>
  </si>
  <si>
    <t>včetně bednění  
celkem beton C30/37-XF4  
celkem beton pro provizorní ucpávku na obou stranách stavební jámy - 0,7*1,1*0,3*2=0,462 [A]  
celkem pod šachtami a zděnnou částí štoly - 1,4*1,3=1,820 [B]  
Celkem: A+B=2,282 [C]</t>
  </si>
  <si>
    <t>Komunikace</t>
  </si>
  <si>
    <t>31</t>
  </si>
  <si>
    <t>561401</t>
  </si>
  <si>
    <t>KAMENIVO ZPEVNĚNÉ CEMENTEM TŘ. I</t>
  </si>
  <si>
    <t>tloušťka vrstvy 200 mm  
celkem pod komunikací 5,5*9,0*0,2=9,900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</si>
  <si>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</si>
  <si>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32</t>
  </si>
  <si>
    <t>56330</t>
  </si>
  <si>
    <t>VOZOVKOVÉ VRSTVY ZE ŠTĚRKODRTI</t>
  </si>
  <si>
    <t>celkem podkladní vrstva pod chodníkem a vozovkou 0,20*76,0=15,200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</si>
  <si>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</si>
  <si>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33</t>
  </si>
  <si>
    <t>58221</t>
  </si>
  <si>
    <t>DLÁŽDĚNÉ KRYTY Z DROBNÝCH KOSTEK DO LOŽE Z KAMENIVA</t>
  </si>
  <si>
    <t>kryt z drobných kostek, 50% celkové plochy vozovek a chodníků  
celkem vozovka 50% - 65,0*0,5 m2 =32,500 [A]  
celkem chodníky 50% - 35,0*0,5 m2=17,500 [B]  
Celkem: A+B=50,000 [C]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</si>
  <si>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</si>
  <si>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34</t>
  </si>
  <si>
    <t>587202</t>
  </si>
  <si>
    <t>PŘEDLÁŽDĚNÍ KRYTU Z DROBNÝCH KOSTEK</t>
  </si>
  <si>
    <t>předláždění krytu z drobných kostek, 50% celkové plochy vozovek a chodníků  
celkem vozovka 50% - 65,0*0,5 m2=32,500 [A]  
celkem chodníky 50% - 35,0*0,5 m2=17,500 [B]  
Celkem: A+B=50,000 [C]</t>
  </si>
  <si>
    <t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předepsanou dokumentací a pro předepsanou výplň spar   
- eventuelní doplnění plochy s použitím nového materiálu se vykazuje v položce č.582</t>
  </si>
  <si>
    <t>Přidružená stavební výroba</t>
  </si>
  <si>
    <t>35</t>
  </si>
  <si>
    <t>711112</t>
  </si>
  <si>
    <t>IZOLACE BĚŽNÝCH KONSTRUKCÍ PROTI ZEMNÍ VLHKOSTI ASFALTOVÝMI PÁSY</t>
  </si>
  <si>
    <t>celkem izolace rámového propustku - 5,0*6,0=30,000 [A]  
celkem izolace šachet - 3,4*(1,8+0,2+0,2)+3,0*(1,8+0,2+0,2)=14,080 [B]  
celkem izolace přezděné štoly - 6,1*(1,3+2,05)=20,435 [C]  
Celkem: A+B+C=64,515 [D]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</si>
  <si>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</si>
  <si>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36</t>
  </si>
  <si>
    <t>711509</t>
  </si>
  <si>
    <t>OCHRANA IZOLACE NA POVRCHU TEXTILIÍ</t>
  </si>
  <si>
    <t>celkem ochrana izolace rámového propustku - 5,0*6,0=30,000 [A]  
celkem ochrana izolace šachet - 3,4*(1,8+0,2+0,2)+3,0*(1,8+0,2+0,2)=14,080 [B]  
celkem ochrana izolace přezděné štoly - 6,1*(1,3+2,05)=20,435 [C]  
Celkem: A+B+C=64,515 [D]</t>
  </si>
  <si>
    <t>položka zahrnuje:   
- dodání  předepsaného ochranného materiálu   
- zřízení ochrany izolace</t>
  </si>
  <si>
    <t>37</t>
  </si>
  <si>
    <t>76612</t>
  </si>
  <si>
    <t>KONSTR TRUHLÁŘ - STĚNY DŘEVĚNÉ KOMPLETIZOVANÉ</t>
  </si>
  <si>
    <t>dodávk a osazení dřevěnných dluží, osazených do drážek v Š1  
dluže budou z tvrdého dřeva, tl. 30 mm  
celkem plocha dluží - 1,2*0,7=0,840 [A]</t>
  </si>
  <si>
    <t>- zahrnuje dodávku a montáž stěn dle projektové dokumentace, oboustranné lištování, mimostaveništní a vnitrostaveništní dopravu, povrchové úpravy předepsané projektem</t>
  </si>
  <si>
    <t>Potrubí</t>
  </si>
  <si>
    <t>38</t>
  </si>
  <si>
    <t>87433</t>
  </si>
  <si>
    <t>POTRUBÍ Z TRUB PLASTOVÝCH ODPADNÍCH DN DO 150MM</t>
  </si>
  <si>
    <t>svodné potrubí z uliční vpustI štolou  
celkem - 1,2 m=1,200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</si>
  <si>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</si>
  <si>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39</t>
  </si>
  <si>
    <t>87446</t>
  </si>
  <si>
    <t>POTRUBÍ Z TRUB PLASTOVÝCH ODPADNÍCH DN DO 400MM</t>
  </si>
  <si>
    <t>potrubí PVC pro provizorní převedení vody ve štole  
celkem délka potrubí - 15 m=15,000 [A]</t>
  </si>
  <si>
    <t>40</t>
  </si>
  <si>
    <t>894171</t>
  </si>
  <si>
    <t>R</t>
  </si>
  <si>
    <t>ŠACHTY KANALIZAČ Z BETON DÍLCŮ ČTVERCOVÁ</t>
  </si>
  <si>
    <t>KUS</t>
  </si>
  <si>
    <t>osazení a dodávka šachty čtvercové (světlost hl.1,5 x š.1,5 x v. 2,05 m) vč. zákrytové desky  
součástí dodávky jsou i stupadla a vymodelované dno dle PD  
celkem 2 ks=2,000 [A]</t>
  </si>
  <si>
    <t>položka zahrnuje:   
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   
- předepsané podkladní konstrukce</t>
  </si>
  <si>
    <t>41</t>
  </si>
  <si>
    <t>89712</t>
  </si>
  <si>
    <t>VPUSŤ KANALIZAČNÍ ULIČNÍ KOMPLETNÍ Z BETONOVÝCH DÍLCŮ</t>
  </si>
  <si>
    <t>uliční vpust s odkalištěm a košem  
celkem 1 ks=1,000 [A]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</si>
  <si>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předepsané podkladní konstrukce</t>
  </si>
  <si>
    <t>42</t>
  </si>
  <si>
    <t>89911G</t>
  </si>
  <si>
    <t>LITINOVÝ POKLOP D400</t>
  </si>
  <si>
    <t>poklop osazený na šachtu Š1 a Š2  
celkem 2 ks=2,000 [A]</t>
  </si>
  <si>
    <t>Položka zahrnuje dodávku a osazení předepsané mříže včetně rámu</t>
  </si>
  <si>
    <t>43</t>
  </si>
  <si>
    <t>89914</t>
  </si>
  <si>
    <t>ŠACHTOVÉ BETONOVÉ SKRUŽE SAMOSTATNÉ</t>
  </si>
  <si>
    <t>skruže osazené na čtvercové šachty vč. stupadel, součástí jsou tyto prvky:  
šachtová skruž DN1000 - 4 ks=4,000 [A]  
přechodová skruž - kónus - 2 ks=2,000 [B]  
vyrovnávací prstenec - 2 ks=2,000 [C]  
Celkem: A+B+C=8,000 [D]</t>
  </si>
  <si>
    <t>- Položka zahrnuje veškerý materiál, výrobky a polotovary, včetně mimostaveništní a vnitrostaveništní dopravy (rovněž přesuny), včetně naložení a složení,případně s uložením.</t>
  </si>
  <si>
    <t>Ostatní konstrukce a práce</t>
  </si>
  <si>
    <t>44</t>
  </si>
  <si>
    <t>915211</t>
  </si>
  <si>
    <t>VODOROVNÉ DOPRAVNÍ ZNAČENÍ PLASTEM HLADKÉ - DODÁVKA A POKLÁDKA</t>
  </si>
  <si>
    <t>celkem obnovení VDZ na vozovce a chodníku dle stávajícího stavu - (15,0+6,5+2,0+2,0)*0,15=3,825 [A]</t>
  </si>
  <si>
    <t>položka zahrnuje:   
- dodání a pokládku nátěrového materiálu (měří se pouze natíraná plocha)   
- předznačení a reflexní úpravu</t>
  </si>
  <si>
    <t>45</t>
  </si>
  <si>
    <t>917223</t>
  </si>
  <si>
    <t>SILNIČNÍ A CHODNÍKOVÉ OBRUBY Z BETONOVÝCH OBRUBNÍKŮ ŠÍŘ 100MM</t>
  </si>
  <si>
    <t>komplet dodávka včetně montáže a podkladního betonu s opěrou  
celkem 6,5+6,6=13,100 [A]</t>
  </si>
  <si>
    <t>Položka zahrnuje:   
dodání a pokládku betonových obrubníků o rozměrech předepsaných zadávací dokumentací   
betonové lože i boční betonovou opěrku.</t>
  </si>
  <si>
    <t>46</t>
  </si>
  <si>
    <t>917426</t>
  </si>
  <si>
    <t>CHODNÍKOVÉ OBRUBY Z KAMENNÝCH OBRUBNÍKŮ ŠÍŘ 250MM</t>
  </si>
  <si>
    <t>doplnění nových obrub vč. lože  
celkem 20% délky všech obrub - 0,2*(16,7+6,5)=4,640 [A]</t>
  </si>
  <si>
    <t>Položka zahrnuje:   
dodání a pokládku kamenných obrubníků o rozměrech předepsaných zadávací dokumentací   
betonové lože i boční betonovou opěrku.</t>
  </si>
  <si>
    <t>47</t>
  </si>
  <si>
    <t>91782</t>
  </si>
  <si>
    <t>VÝŠKOVÁ ÚPRAVA OBRUBNÍKŮ KAMENNÝCH</t>
  </si>
  <si>
    <t>osazení zpět původní kamenné obruby vč. lože  
celkem 80% délky všech obrub - 0,8*(16,7+6,5)=18,560 [A]</t>
  </si>
  <si>
    <t>Položka výšková úprava obrub zahrnuje jejich vytrhání, očištění, manipulaci, nové betonové lože a osazení. Případné nutné doplnění novými obrubami se uvede v položkách 9172 až 9177.</t>
  </si>
  <si>
    <t>48</t>
  </si>
  <si>
    <t>91841</t>
  </si>
  <si>
    <t>A</t>
  </si>
  <si>
    <t>PROPUSTY RÁMOVÉ 200/100</t>
  </si>
  <si>
    <t>celkem dodávka a montáž propustku z prefa rámových dílců, světlých rozměrů 1000x1200, vč. výrobní dokumentace VTD, vč. gumového těsnění  
celkem délka propustku 6,0 m=6,000 [A]</t>
  </si>
  <si>
    <t>Položka zahrnuje:   
- dodání a položení prefabrikovaných rámů z dokumentací předepsaných rozměrů   
- případné úpravy rámů   
Nezahrnuje podkladní vrstvy, vyrovnávací a spádový beton uvnitř rámů a na jejich povrchu, izolaci.</t>
  </si>
  <si>
    <t>49</t>
  </si>
  <si>
    <t>931326</t>
  </si>
  <si>
    <t>TĚSNĚNÍ DILATAČ SPAR ASF ZÁLIVKOU MODIFIK PRŮŘ DO 800MM2</t>
  </si>
  <si>
    <t>celkem tešnění spáry podél obrub 16,7+6,5=23,200 [A]</t>
  </si>
  <si>
    <t>položka zahrnuje dodávku a osazení předepsaného materiálu, očištění ploch spáry před úpravou, očištění okolí spáry po úpravě   
nezahrnuje těsnící profil</t>
  </si>
  <si>
    <t>50</t>
  </si>
  <si>
    <t>94817</t>
  </si>
  <si>
    <t>DOČASNÉ KONSTRUKCE Z OCEL NOSNÍKŮ VČET ODSTRAN</t>
  </si>
  <si>
    <t>komplet dodávka, montáž a demontáž konstrukcí pro zajištění inženýrských sítí v prostoru výkopu, vč. závěsů  
celkem ocelová chránička pro zajištění IS - 3*4,5*50,0*0,001 kg/m =0,675 [A]  
celkem ocelové nosníky 2x HEB200 dl. 8,0 m - 2*8,0*61,3*0,001 kg/m=0,981 [B]  
Celkem: A+B=1,656 [C]</t>
  </si>
  <si>
    <t>Položka zahrnuje dovoz, montáž, údržbu, opotřebení (nájemné), demontáž, konzervaci, odvoz.</t>
  </si>
  <si>
    <t>51</t>
  </si>
  <si>
    <t>96613</t>
  </si>
  <si>
    <t>BOURÁNÍ KONSTRUKCÍ Z KAMENE NA MC</t>
  </si>
  <si>
    <t>včetně odvozu a uložení na skládku dle SOD  do dodavatelem určené vzdálenosti  
celkem dno štoly 13,0*1,5*0,5=9,750 [A]  
celkem stěny a strop (1,5*0,5+2*0,5*1,3)*(2,0+2,0)=8,200 [B]  
Celkem: A+B=17,950 [C]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</si>
  <si>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</si>
  <si>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52</t>
  </si>
  <si>
    <t>96615</t>
  </si>
  <si>
    <t>BOURÁNÍ KONSTRUKCÍ Z PROSTÉHO BETONU</t>
  </si>
  <si>
    <t>včetně odvozu a uložení na skládku dle SOD  do dodavatelem určené vzdálenosti  
betonová přibetonávka za ocelovou trubkou 1,5*(1,0+1,5+1,0)*0,4=2,100 [A]  
betonové lože pod trubkou 1,0*0,5*8,0=4,000 [B]  
Celkem: A+B=6,100 [C]</t>
  </si>
  <si>
    <t>53</t>
  </si>
  <si>
    <t>96616</t>
  </si>
  <si>
    <t>BOURÁNÍ KONSTRUKCÍ ZE ŽELEZOBETONU</t>
  </si>
  <si>
    <t>včetně odvozu a uložení na skládku dle SOD  do dodavatelem určené vzdálenosti  
Žb. prefa šachta, uliční vpust  
dno šachty - 1,5*1,5*0,5=1,125 [A]  
prvky šachty - 0,6=0,600 [B]  
Celkem: A+B=1,725 [C]</t>
  </si>
  <si>
    <t>54</t>
  </si>
  <si>
    <t>96618</t>
  </si>
  <si>
    <t>BOURÁNÍ KONSTRUKCÍ KOVOVÝCH</t>
  </si>
  <si>
    <t>včetně odvozu a uložení na skládku dle SOD  do dodavatelem určené vzdálenosti  
kompletní odstranění kovových konstrukcí včetně odvozu na skládku s výkupem  
ocelová trubka DN600 150*7*0,001=1,050 [A]  
ocelo-litinový poklop vpusti a šachty (odhad 50 kg/ks) 2*50,00*0,001=0,100 [B]  
Celkem: A+B=1,150 [C]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</si>
  <si>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</si>
  <si>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SO 182</t>
  </si>
  <si>
    <t>DIO</t>
  </si>
  <si>
    <t>014122</t>
  </si>
  <si>
    <t>POPLATKY ZA SKLÁDKU TYP S-OO (OSTATNÍ ODPAD)</t>
  </si>
  <si>
    <t>Bude čerpáno na základě skutečnosti, po odsouhlasení TDI stavby.  
poplatky za uložení stavebních sutí ze živice, betonu, kamene, železobetonu a oceli - skládka dle zadávacích podmínek v režii dodavatele s poplatkem a evidencí.   
Celkem materiál z frézování vozovky (položka 11372) - 90,0*0,05*2,2=9,900 [A]</t>
  </si>
  <si>
    <t>02720</t>
  </si>
  <si>
    <t>POMOC PRÁCE ZŘÍZ NEBO ZAJIŠŤ REGULACI A OCHRANU DOPRAVY</t>
  </si>
  <si>
    <t>Zahrnuje veškeré práce související s zajištěním bezpečnosti provozu na komunikacích pro vozidla, pěší a cyklisty. Jedná se o soubor činností souvisejících se zajištěním bezpečnosti provozu na komunikaci nad rámec svislého a vodorovného DZ.   
Zahrnuje návrh,odsouhlasení a stanovění včetně odsouhlasení AD, TDI a správcem stavby  
1=1,000 [A]</t>
  </si>
  <si>
    <t>zahrnuje veškeré náklady spojené s objednatelem požadovanými zařízeními</t>
  </si>
  <si>
    <t>02950</t>
  </si>
  <si>
    <t>OSTATNÍ POŽADAVKY - POSUDKY, KONTROLY, REVIZNÍ ZPRÁVY</t>
  </si>
  <si>
    <t>"Zdokumentování (pasportizace) stávajícího stavu konstrukcí, objektů, pozemků, sítí apod., které budou stavbou dotčeny vč. fotodokumentace, projednání a odsouhlasení dotčenými osobami, správci, vlastníky.  
Provedení souboru prací PŘED započetím stavebních prací vč. vypracování zprávy vč. projednání a odsouhlasení.  
Provedení souboru prací PO dokončení stavebních prací vč. vypracování zprávy vč. projednání a odsouhlasení.  
Závěrečné vyhodnocení stavu ploch, objektů apod., návrh nápravných opatření, závěrečná zpráva jako podklad pro nápravná opatření řešení mimo tuto akci (v rámci samostatné akce mimo tuto PD)."  
Zahrnuje návrh,odsouhlasení a stanovění včetně odsouhlasení AD, TDI a správcem stavby  
1=1,000 [A]</t>
  </si>
  <si>
    <t>11372</t>
  </si>
  <si>
    <t>FRÉZOVÁNÍ ZPEVNĚNÝCH PLOCH ASFALTOVÝCH</t>
  </si>
  <si>
    <t>Bude čerpáno na základě skutečnosti, po odsouhlasení TDI stavby.  
Zahrnuje případnou nutnost opravy na komunikacích objízdných tras.  
Celkem plocha frézované komunikace - 3,0*30,0=90,000 [A]</t>
  </si>
  <si>
    <t>572212</t>
  </si>
  <si>
    <t>SPOJOVACÍ POSTŘIK Z MODIFIK ASFALTU DO 0,5KG/M2</t>
  </si>
  <si>
    <t>Bude čerpáno na základě skutečnosti, po odsouhlasení TDI stavby.  
Zahrnuje případnou nutnost opravy na komunikacích objízdných tras.  
Celkem plocha opravované komunikace - 3,0*30,0=90,000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</si>
  <si>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</si>
  <si>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574A44</t>
  </si>
  <si>
    <t>ASFALTOVÝ BETON PRO OBRUSNÉ VRSTVY ACO 11+, 11S TL. 50MM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</si>
  <si>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</si>
  <si>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9111A1</t>
  </si>
  <si>
    <t>ZÁBRADLÍ SILNIČNÍ S VODOR MADLY - DODÁVKA A MONTÁŽ</t>
  </si>
  <si>
    <t>Komplet - dodávka a osazení provizorního zábradlí podél chodníku, vč. zajištění vodící linie pro pohyb osob s omezenou schopností pohybu a orientace  
celkem - 25 m=25,000 [A]</t>
  </si>
  <si>
    <t>položka zahrnuje:   
- dodání zábradlí včetně předepsané povrchové úpravy   
- osazení sloupků zaberaněním nebo osazením do betonových bloků (včetně betonových bloků a nutných zemních prací)   
- případné bednění ( trubku) betonové patky v gabionové zdi</t>
  </si>
  <si>
    <t>9111A3</t>
  </si>
  <si>
    <t>ZÁBRADLÍ SILNIČNÍ S VODOR MADLY - DEMONTÁŽ S PŘESUNEM</t>
  </si>
  <si>
    <t>Komplet - demontáž provizorního zábradlí podél chodníku, vč. skládkovného  
celkem - 25 m=25,000 [A]</t>
  </si>
  <si>
    <t>položka zahrnuje:   
- demontáž a odstranění zařízení   
- jeho odvoz na předepsané místo</t>
  </si>
  <si>
    <t>9111A9</t>
  </si>
  <si>
    <t>ZÁBRADLÍ SILNIČNÍ S VODOR MADLY - NÁJEM</t>
  </si>
  <si>
    <t>MDEN</t>
  </si>
  <si>
    <t>Komplet - demontáž provizorního zábradlí podél chodníku, vč. skládkovného  
celkem - 25 m, 3 měsíce  
25*30*3=2 250,000 [A]</t>
  </si>
  <si>
    <t>položka zahrnuje denní sazbu za pronájem zařízení   
počet měrných jednotek se určí jako součin délky zařízení a počtu dnů použití</t>
  </si>
  <si>
    <t>914132</t>
  </si>
  <si>
    <t>DOPRAVNÍ ZNAČKY ZÁKLADNÍ VELIKOSTI OCELOVÉ FÓLIE TŘ 2 - MONTÁŽ S PŘEMÍSTĚNÍM</t>
  </si>
  <si>
    <t>Soustava svislých dopravních značek vhodných a odsouhlasených pro SO 182 (komplet za kus)  
Celkem DIO - pouze pronájem na danou stavbu.   
celkem dle Situace D.2.2 tohoto SO, DZ na retroreflexním podkladu dle požadavku DIO.  
celkem svislé dopravní značky E12 - 2 ks=2,000 [A]  
celkem svislé dopravní značky B1 - 2 ks=2,000 [B]  
celkem svislé dopravní značky IP10a - 2 ks=2,000 [C]  
celkem svislé dopravní značky E3a - 2 ks=2,000 [D]  
celkem svislé dopravní značky IS11 - 32 ks=32,000 [E]  
Celkem: A+B+C+D+E=40,000 [F]</t>
  </si>
  <si>
    <t>položka zahrnuje:   
- dopravu demontované značky z dočasné skládky   
- osazení a montáž značky na místě určeném projektem   
- nutnou opravu poškozených částí 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</si>
  <si>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</si>
  <si>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</si>
  <si>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</si>
  <si>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</si>
  <si>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</si>
  <si>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</si>
  <si>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Soustava svislých dopravních značek vhodných a odsouhlasených pro SO 182 (komplet za kus)  
Celkem DIO - pouze pronájem na danou stavbu. Uvažovaná doba stavby 3 měsíce.   
celkem dle Situace D.2.2 tohoto SO, DZ na retroreflexním podkladu dle požadavku DIO.  
celkem svislé dopravní značky E12 - 2 ks       2*30*3=180,000 [A]  
celkem svislé dopravní značky B1 - 2 ks         2*30*3=180,000 [B]  
celkem svislé dopravní značky IP10a - 2 ks    2*30*3=180,000 [C]  
celkem svislé dopravní značky E3a - 2 ks       2*30*3=180,000 [D]  
celkem svislé dopravní značky IS11 - 22 ks    32*30*3=2 880,000 [E]  
Celkem: A+B+C+D+E=3 600,000 [F]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</si>
  <si>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</si>
  <si>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</si>
  <si>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</si>
  <si>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Soustava svislých dopravních značek vhodných a odsouhlasených pro SO 182 (komplet za kus)  
Celkem DIO - pouze pronájem na danou stavbu. Uvažovaná doba stavby 3 měsíce.   
celkem dle Situace D.2.2 tohoto SO, DZ na retroreflexním podkladu dle požadavku DIO.  
celkem svislé dopravní značky IP22 - 9 ks=9,000 [A]</t>
  </si>
  <si>
    <t>914433</t>
  </si>
  <si>
    <t>DOPRAVNÍ ZNAČKY 100X150CM OCELOVÉ FÓLIE TŘ 2 - DEMONTÁŽ</t>
  </si>
  <si>
    <t>Soustava svislých dopravních značek vhodných a odsouhlasených pro SO 182 (komplet za kus)  
Celkem DIO - pouze pronájem na danou stavbu.  
celkem dle Situace D.2.2 tohoto SO, DZ na retroreflexním podkladu dle požadavku DIO.  
celkem svislé dopravní značky IP22 - 9 ks=9,000 [A]</t>
  </si>
  <si>
    <t>914439</t>
  </si>
  <si>
    <t>DOPRAV ZNAČKY 100X150CM OCEL FÓLIE TŘ 2 - NÁJEMNÉ</t>
  </si>
  <si>
    <t>Soustava svislých dopravních značek vhodných a odsouhlasených pro SO 182 (komplet za kus)  
Celkem DIO - pouze pronájem na danou stavbu. Uvažovaná doba stavby 3 měsíce.   
celkem dle Situace D.2.2 tohoto SO, DZ na retroreflexním podkladu dle požadavku DIO.  
celkem svislé dopravní značky IP22 - 9 ks  
9*30*3=810,000 [A]</t>
  </si>
  <si>
    <t>916122</t>
  </si>
  <si>
    <t>DOPRAV SVĚTLO VÝSTRAŽ SOUPRAVA 3KS - MONTÁŽ S PŘESUNEM</t>
  </si>
  <si>
    <t>Soustava svislých dopravních značek vhodných a odsouhlasených pro SO 182 (komplet za kus)  
Celkem DIO - pouze pronájem na danou stavbu.  
celkem dle Situace D.2.2 tohoto SO, DZ na retroreflexním podkladu dle požadavku DIO.  
celkem - 2 ks=2,000 [A]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</si>
  <si>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 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</si>
  <si>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</si>
  <si>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</si>
  <si>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</si>
  <si>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</si>
  <si>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</si>
  <si>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Soustava svislých dopravních značek vhodných a odsouhlasených pro SO 182 (komplet za kus)  
Celkem DIO - pouze pronájem na danou stavbu. Uvažovaná doba stavby 3 měsíce.   
celkem dle Situace D.2.2 tohoto SO, DZ na retroreflexním podkladu dle požadavku DIO.  
celkem - 2 ks  
2*30*3=180,000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</si>
  <si>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</si>
  <si>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</si>
  <si>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</si>
  <si>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Soustava svislých dopravních značek vhodných a odsouhlasených pro SO 182 (komplet za kus)  
Celkem DIO - pouze pronájem na danou stavbu.   
celkem dle Situace D.2.2 tohoto SO, DZ na retroreflexním podkladu dle požadavku DIO.  
celkem svislé dopravní značky Z2 - 2 ks=2,000 [A]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</si>
  <si>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</si>
  <si>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</si>
  <si>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</si>
  <si>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</si>
  <si>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</si>
  <si>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Soustava svislých dopravních značek vhodných a odsouhlasených pro SO 182 (komplet za kus)  
Celkem DIO - pouze pronájem na danou stavbu. Uvažovaná doba stavby 3 měsíce.   
celkem dle Situace D.2.2 tohoto SO, DZ na retroreflexním podkladu dle požadavku DIO.  
celkem svislé dopravní značky Z2 - 2 ks  
2*30*3=180,000 [A]</t>
  </si>
  <si>
    <t>916712</t>
  </si>
  <si>
    <t>UPEVŇOVACÍ KONSTR - PODKLADNÍ DESKA POD 28KG - MONTÁŽ S PŘESUNEM</t>
  </si>
  <si>
    <t>Soustava svislých dopravních značek vhodných a odsouhlasených pro SO 182 (komplet za kus)  
Celkem DIO - pouze pronájem na danou stavbu.  
celkem dle Situace D.2.2 tohoto SO, DZ na retroreflexním podkladu dle požadavku DIO.  
celkem deska pod svislé dopravní značky IP22 - 9 ks=9,000 [A]</t>
  </si>
  <si>
    <t>916713</t>
  </si>
  <si>
    <t>UPEVŇOVACÍ KONSTR - PODKLADNÍ DESKA POD 28KG - DEMONTÁŽ</t>
  </si>
  <si>
    <t>916719</t>
  </si>
  <si>
    <t>UPEVŇOVACÍ KONSTR - PODKLAD DESKA POD 28KG - NÁJEMNÉ</t>
  </si>
  <si>
    <t>Soustava svislých dopravních značek vhodných a odsouhlasených pro SO 182 (komplet za kus)  
Celkem DIO - pouze pronájem na danou stavbu. Uvažovaná doba stavby 3 měsíce.   
celkem dle Situace D.2.2 tohoto SO, DZ na retroreflexním podkladu dle požadavku DIO.  
celkem deska pod svislé dopravní značky IP22 - 9 ks  
9*30*3=810,000 [A]</t>
  </si>
  <si>
    <t>SO 501</t>
  </si>
  <si>
    <t>Zajištění STL plynovodu</t>
  </si>
  <si>
    <t>70501</t>
  </si>
  <si>
    <t>ZAJIŠTĚNÍ STL PLYNOVODU</t>
  </si>
  <si>
    <t>SOUBOR</t>
  </si>
  <si>
    <t>podrobný výkaz je součástí stavebního objektu a je přiložen jako příloha k tomuto soupisu prací  
celkem předpoklad - 1 ks=1,000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</si>
</sst>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316</v>
      </c>
      <c s="20" t="s">
        <v>317</v>
      </c>
      <c s="21">
        <f>'SO 182'!I3</f>
      </c>
      <c s="21">
        <f>'SO 182'!O2</f>
      </c>
      <c s="21">
        <f>C11+D11</f>
      </c>
    </row>
    <row r="12" spans="1:5" ht="12.75" customHeight="1">
      <c r="A12" s="20" t="s">
        <v>400</v>
      </c>
      <c s="20" t="s">
        <v>401</v>
      </c>
      <c s="21">
        <f>'SO 501'!I3</f>
      </c>
      <c s="21">
        <f>'SO 501'!O2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0+O8+O33+O102+O119+O124+O133+O150+O163+O188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0+I8+I33+I102+I119+I124+I133+I150+I163+I188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189.975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7.5">
      <c r="A11" s="36" t="s">
        <v>51</v>
      </c>
      <c r="E11" s="37" t="s">
        <v>52</v>
      </c>
    </row>
    <row r="12" spans="1:5" ht="25.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48</v>
      </c>
      <c s="31" t="s">
        <v>56</v>
      </c>
      <c s="32">
        <v>89.315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53">
      <c r="A15" s="36" t="s">
        <v>51</v>
      </c>
      <c r="E15" s="37" t="s">
        <v>57</v>
      </c>
    </row>
    <row r="16" spans="1:5" ht="25.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60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89.25">
      <c r="A19" s="36" t="s">
        <v>51</v>
      </c>
      <c r="E19" s="37" t="s">
        <v>61</v>
      </c>
    </row>
    <row r="20" spans="1:5" ht="12.75">
      <c r="A20" t="s">
        <v>53</v>
      </c>
      <c r="E20" s="35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47</v>
      </c>
      <c s="30" t="s">
        <v>64</v>
      </c>
      <c s="31" t="s">
        <v>60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89.25">
      <c r="A23" s="36" t="s">
        <v>51</v>
      </c>
      <c r="E23" s="37" t="s">
        <v>65</v>
      </c>
    </row>
    <row r="24" spans="1:5" ht="12.75">
      <c r="A24" t="s">
        <v>53</v>
      </c>
      <c r="E24" s="35" t="s">
        <v>62</v>
      </c>
    </row>
    <row r="25" spans="1:16" ht="12.75">
      <c r="A25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60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76.5">
      <c r="A27" s="36" t="s">
        <v>51</v>
      </c>
      <c r="E27" s="37" t="s">
        <v>68</v>
      </c>
    </row>
    <row r="28" spans="1:5" ht="12.75">
      <c r="A28" t="s">
        <v>53</v>
      </c>
      <c r="E28" s="35" t="s">
        <v>62</v>
      </c>
    </row>
    <row r="29" spans="1:16" ht="12.75">
      <c r="A29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60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25.5">
      <c r="A31" s="36" t="s">
        <v>51</v>
      </c>
      <c r="E31" s="37" t="s">
        <v>71</v>
      </c>
    </row>
    <row r="32" spans="1:5" ht="76.5">
      <c r="A32" t="s">
        <v>53</v>
      </c>
      <c r="E32" s="35" t="s">
        <v>72</v>
      </c>
    </row>
    <row r="33" spans="1:18" ht="12.75" customHeight="1">
      <c r="A33" s="6" t="s">
        <v>43</v>
      </c>
      <c s="6"/>
      <c s="39" t="s">
        <v>29</v>
      </c>
      <c s="6"/>
      <c s="27" t="s">
        <v>73</v>
      </c>
      <c s="6"/>
      <c s="6"/>
      <c s="6"/>
      <c s="40">
        <f>0+Q33</f>
      </c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12.75">
      <c r="A34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11.3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63.75">
      <c r="A36" s="36" t="s">
        <v>51</v>
      </c>
      <c r="E36" s="37" t="s">
        <v>77</v>
      </c>
    </row>
    <row r="37" spans="1:5" ht="63.75">
      <c r="A37" t="s">
        <v>53</v>
      </c>
      <c r="E37" s="35" t="s">
        <v>78</v>
      </c>
    </row>
    <row r="38" spans="1:16" ht="25.5">
      <c r="A38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15.125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25.5">
      <c r="A40" s="36" t="s">
        <v>51</v>
      </c>
      <c r="E40" s="37" t="s">
        <v>82</v>
      </c>
    </row>
    <row r="41" spans="1:5" ht="63.75">
      <c r="A41" t="s">
        <v>53</v>
      </c>
      <c r="E41" s="35" t="s">
        <v>78</v>
      </c>
    </row>
    <row r="42" spans="1:16" ht="12.75">
      <c r="A42" s="25" t="s">
        <v>45</v>
      </c>
      <c s="29" t="s">
        <v>40</v>
      </c>
      <c s="29" t="s">
        <v>83</v>
      </c>
      <c s="25" t="s">
        <v>47</v>
      </c>
      <c s="30" t="s">
        <v>84</v>
      </c>
      <c s="31" t="s">
        <v>49</v>
      </c>
      <c s="32">
        <v>12.1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25.5">
      <c r="A44" s="36" t="s">
        <v>51</v>
      </c>
      <c r="E44" s="37" t="s">
        <v>85</v>
      </c>
    </row>
    <row r="45" spans="1:5" ht="63.75">
      <c r="A45" t="s">
        <v>53</v>
      </c>
      <c r="E45" s="35" t="s">
        <v>78</v>
      </c>
    </row>
    <row r="46" spans="1:16" ht="12.75">
      <c r="A46" s="25" t="s">
        <v>45</v>
      </c>
      <c s="29" t="s">
        <v>42</v>
      </c>
      <c s="29" t="s">
        <v>86</v>
      </c>
      <c s="25" t="s">
        <v>47</v>
      </c>
      <c s="30" t="s">
        <v>87</v>
      </c>
      <c s="31" t="s">
        <v>49</v>
      </c>
      <c s="32">
        <v>6.5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25.5">
      <c r="A48" s="36" t="s">
        <v>51</v>
      </c>
      <c r="E48" s="37" t="s">
        <v>88</v>
      </c>
    </row>
    <row r="49" spans="1:5" ht="63.75">
      <c r="A49" t="s">
        <v>53</v>
      </c>
      <c r="E49" s="35" t="s">
        <v>78</v>
      </c>
    </row>
    <row r="50" spans="1:16" ht="12.75">
      <c r="A50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92</v>
      </c>
      <c s="32">
        <v>13.1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25.5">
      <c r="A52" s="36" t="s">
        <v>51</v>
      </c>
      <c r="E52" s="37" t="s">
        <v>93</v>
      </c>
    </row>
    <row r="53" spans="1:5" ht="63.75">
      <c r="A53" t="s">
        <v>53</v>
      </c>
      <c r="E53" s="35" t="s">
        <v>78</v>
      </c>
    </row>
    <row r="54" spans="1:16" ht="12.75">
      <c r="A54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92</v>
      </c>
      <c s="32">
        <v>23.5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38.25">
      <c r="A56" s="36" t="s">
        <v>51</v>
      </c>
      <c r="E56" s="37" t="s">
        <v>97</v>
      </c>
    </row>
    <row r="57" spans="1:5" ht="63.75">
      <c r="A57" t="s">
        <v>53</v>
      </c>
      <c r="E57" s="35" t="s">
        <v>78</v>
      </c>
    </row>
    <row r="58" spans="1:16" ht="12.75">
      <c r="A58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101</v>
      </c>
      <c s="32">
        <v>60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25.5">
      <c r="A60" s="36" t="s">
        <v>51</v>
      </c>
      <c r="E60" s="37" t="s">
        <v>102</v>
      </c>
    </row>
    <row r="61" spans="1:5" ht="63.75">
      <c r="A61" t="s">
        <v>53</v>
      </c>
      <c r="E61" s="35" t="s">
        <v>103</v>
      </c>
    </row>
    <row r="62" spans="1:16" ht="12.75">
      <c r="A62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49</v>
      </c>
      <c s="32">
        <v>4.225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38.25">
      <c r="A64" s="36" t="s">
        <v>51</v>
      </c>
      <c r="E64" s="37" t="s">
        <v>107</v>
      </c>
    </row>
    <row r="65" spans="1:5" ht="38.25">
      <c r="A65" t="s">
        <v>53</v>
      </c>
      <c r="E65" s="35" t="s">
        <v>108</v>
      </c>
    </row>
    <row r="66" spans="1:16" ht="12.75">
      <c r="A66" s="25" t="s">
        <v>45</v>
      </c>
      <c s="29" t="s">
        <v>109</v>
      </c>
      <c s="29" t="s">
        <v>110</v>
      </c>
      <c s="25" t="s">
        <v>47</v>
      </c>
      <c s="30" t="s">
        <v>111</v>
      </c>
      <c s="31" t="s">
        <v>49</v>
      </c>
      <c s="32">
        <v>4.225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38.25">
      <c r="A68" s="36" t="s">
        <v>51</v>
      </c>
      <c r="E68" s="37" t="s">
        <v>112</v>
      </c>
    </row>
    <row r="69" spans="1:5" ht="306">
      <c r="A69" t="s">
        <v>53</v>
      </c>
      <c r="E69" s="35" t="s">
        <v>113</v>
      </c>
    </row>
    <row r="70" spans="1:16" ht="12.75">
      <c r="A70" s="25" t="s">
        <v>45</v>
      </c>
      <c s="29" t="s">
        <v>114</v>
      </c>
      <c s="29" t="s">
        <v>115</v>
      </c>
      <c s="25" t="s">
        <v>47</v>
      </c>
      <c s="30" t="s">
        <v>116</v>
      </c>
      <c s="31" t="s">
        <v>49</v>
      </c>
      <c s="32">
        <v>168.34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51">
      <c r="A72" s="36" t="s">
        <v>51</v>
      </c>
      <c r="E72" s="37" t="s">
        <v>117</v>
      </c>
    </row>
    <row r="73" spans="1:5" ht="318.75">
      <c r="A73" t="s">
        <v>53</v>
      </c>
      <c r="E73" s="35" t="s">
        <v>118</v>
      </c>
    </row>
    <row r="74" spans="1:16" ht="12.75">
      <c r="A74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49</v>
      </c>
      <c s="32">
        <v>172.5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51">
      <c r="A76" s="36" t="s">
        <v>51</v>
      </c>
      <c r="E76" s="37" t="s">
        <v>122</v>
      </c>
    </row>
    <row r="77" spans="1:5" ht="191.25">
      <c r="A77" t="s">
        <v>53</v>
      </c>
      <c r="E77" s="35" t="s">
        <v>123</v>
      </c>
    </row>
    <row r="78" spans="1:16" ht="12.75">
      <c r="A78" s="25" t="s">
        <v>45</v>
      </c>
      <c s="29" t="s">
        <v>124</v>
      </c>
      <c s="29" t="s">
        <v>125</v>
      </c>
      <c s="25" t="s">
        <v>47</v>
      </c>
      <c s="30" t="s">
        <v>126</v>
      </c>
      <c s="31" t="s">
        <v>49</v>
      </c>
      <c s="32">
        <v>78.126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38.25">
      <c r="A80" s="36" t="s">
        <v>51</v>
      </c>
      <c r="E80" s="37" t="s">
        <v>127</v>
      </c>
    </row>
    <row r="81" spans="1:5" ht="293.25">
      <c r="A81" t="s">
        <v>53</v>
      </c>
      <c r="E81" s="35" t="s">
        <v>128</v>
      </c>
    </row>
    <row r="82" spans="1:16" ht="12.75">
      <c r="A82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132</v>
      </c>
      <c s="32">
        <v>80.5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51</v>
      </c>
      <c r="E84" s="37" t="s">
        <v>133</v>
      </c>
    </row>
    <row r="85" spans="1:5" ht="25.5">
      <c r="A85" t="s">
        <v>53</v>
      </c>
      <c r="E85" s="35" t="s">
        <v>134</v>
      </c>
    </row>
    <row r="86" spans="1:16" ht="12.75">
      <c r="A86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132</v>
      </c>
      <c s="32">
        <v>16.9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12.75">
      <c r="A88" s="36" t="s">
        <v>51</v>
      </c>
      <c r="E88" s="37" t="s">
        <v>138</v>
      </c>
    </row>
    <row r="89" spans="1:5" ht="12.75">
      <c r="A89" t="s">
        <v>53</v>
      </c>
      <c r="E89" s="35" t="s">
        <v>139</v>
      </c>
    </row>
    <row r="90" spans="1:16" ht="12.75">
      <c r="A90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132</v>
      </c>
      <c s="32">
        <v>16.9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51</v>
      </c>
      <c r="E92" s="37" t="s">
        <v>143</v>
      </c>
    </row>
    <row r="93" spans="1:5" ht="38.25">
      <c r="A93" t="s">
        <v>53</v>
      </c>
      <c r="E93" s="35" t="s">
        <v>144</v>
      </c>
    </row>
    <row r="94" spans="1:16" ht="12.75">
      <c r="A94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132</v>
      </c>
      <c s="32">
        <v>16.9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51</v>
      </c>
      <c r="E96" s="37" t="s">
        <v>148</v>
      </c>
    </row>
    <row r="97" spans="1:5" ht="25.5">
      <c r="A97" t="s">
        <v>53</v>
      </c>
      <c r="E97" s="35" t="s">
        <v>149</v>
      </c>
    </row>
    <row r="98" spans="1:16" ht="12.75">
      <c r="A98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132</v>
      </c>
      <c s="32">
        <v>84.5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12.75">
      <c r="A100" s="36" t="s">
        <v>51</v>
      </c>
      <c r="E100" s="37" t="s">
        <v>153</v>
      </c>
    </row>
    <row r="101" spans="1:5" ht="38.25">
      <c r="A101" t="s">
        <v>53</v>
      </c>
      <c r="E101" s="35" t="s">
        <v>154</v>
      </c>
    </row>
    <row r="102" spans="1:18" ht="12.75" customHeight="1">
      <c r="A102" s="6" t="s">
        <v>43</v>
      </c>
      <c s="6"/>
      <c s="39" t="s">
        <v>23</v>
      </c>
      <c s="6"/>
      <c s="27" t="s">
        <v>155</v>
      </c>
      <c s="6"/>
      <c s="6"/>
      <c s="6"/>
      <c s="40">
        <f>0+Q102</f>
      </c>
      <c r="O102">
        <f>0+R102</f>
      </c>
      <c r="Q102">
        <f>0+I103+I107+I111+I115</f>
      </c>
      <c>
        <f>0+O103+O107+O111+O115</f>
      </c>
    </row>
    <row r="103" spans="1:16" ht="12.75">
      <c r="A103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56</v>
      </c>
      <c s="32">
        <v>11.899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63.75">
      <c r="A105" s="36" t="s">
        <v>51</v>
      </c>
      <c r="E105" s="37" t="s">
        <v>159</v>
      </c>
    </row>
    <row r="106" spans="1:5" ht="38.25">
      <c r="A106" t="s">
        <v>53</v>
      </c>
      <c r="E106" s="35" t="s">
        <v>160</v>
      </c>
    </row>
    <row r="107" spans="1:16" ht="12.75">
      <c r="A107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49</v>
      </c>
      <c s="32">
        <v>1.17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38.25">
      <c r="A109" s="36" t="s">
        <v>51</v>
      </c>
      <c r="E109" s="37" t="s">
        <v>164</v>
      </c>
    </row>
    <row r="110" spans="1:5" ht="25.5">
      <c r="A110" t="s">
        <v>53</v>
      </c>
      <c r="E110" s="35" t="s">
        <v>165</v>
      </c>
    </row>
    <row r="111" spans="1:16" ht="12.75">
      <c r="A111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92</v>
      </c>
      <c s="32">
        <v>238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38.25">
      <c r="A113" s="36" t="s">
        <v>51</v>
      </c>
      <c r="E113" s="37" t="s">
        <v>169</v>
      </c>
    </row>
    <row r="114" spans="1:5" ht="63.75">
      <c r="A114" t="s">
        <v>53</v>
      </c>
      <c r="E114" s="35" t="s">
        <v>170</v>
      </c>
    </row>
    <row r="115" spans="1:16" ht="12.75">
      <c r="A115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56</v>
      </c>
      <c s="32">
        <v>0.671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47</v>
      </c>
    </row>
    <row r="117" spans="1:5" ht="25.5">
      <c r="A117" s="36" t="s">
        <v>51</v>
      </c>
      <c r="E117" s="37" t="s">
        <v>174</v>
      </c>
    </row>
    <row r="118" spans="1:5" ht="267.75">
      <c r="A118" t="s">
        <v>53</v>
      </c>
      <c r="E118" s="35" t="s">
        <v>175</v>
      </c>
    </row>
    <row r="119" spans="1:18" ht="12.75" customHeight="1">
      <c r="A119" s="6" t="s">
        <v>43</v>
      </c>
      <c s="6"/>
      <c s="39" t="s">
        <v>22</v>
      </c>
      <c s="6"/>
      <c s="27" t="s">
        <v>176</v>
      </c>
      <c s="6"/>
      <c s="6"/>
      <c s="6"/>
      <c s="40">
        <f>0+Q119</f>
      </c>
      <c r="O119">
        <f>0+R119</f>
      </c>
      <c r="Q119">
        <f>0+I120</f>
      </c>
      <c>
        <f>0+O120</f>
      </c>
    </row>
    <row r="120" spans="1:16" ht="12.75">
      <c r="A120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49</v>
      </c>
      <c s="32">
        <v>8.158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47</v>
      </c>
    </row>
    <row r="122" spans="1:5" ht="76.5">
      <c r="A122" s="36" t="s">
        <v>51</v>
      </c>
      <c r="E122" s="37" t="s">
        <v>180</v>
      </c>
    </row>
    <row r="123" spans="1:5" ht="51">
      <c r="A123" t="s">
        <v>53</v>
      </c>
      <c r="E123" s="35" t="s">
        <v>181</v>
      </c>
    </row>
    <row r="124" spans="1:18" ht="12.75" customHeight="1">
      <c r="A124" s="6" t="s">
        <v>43</v>
      </c>
      <c s="6"/>
      <c s="39" t="s">
        <v>33</v>
      </c>
      <c s="6"/>
      <c s="27" t="s">
        <v>182</v>
      </c>
      <c s="6"/>
      <c s="6"/>
      <c s="6"/>
      <c s="40">
        <f>0+Q124</f>
      </c>
      <c r="O124">
        <f>0+R124</f>
      </c>
      <c r="Q124">
        <f>0+I125+I129</f>
      </c>
      <c>
        <f>0+O125+O129</f>
      </c>
    </row>
    <row r="125" spans="1:16" ht="12.75">
      <c r="A125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49</v>
      </c>
      <c s="32">
        <v>6.71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63.75">
      <c r="A127" s="36" t="s">
        <v>51</v>
      </c>
      <c r="E127" s="37" t="s">
        <v>186</v>
      </c>
    </row>
    <row r="128" spans="1:5" ht="369.75">
      <c r="A128" t="s">
        <v>53</v>
      </c>
      <c r="E128" s="35" t="s">
        <v>187</v>
      </c>
    </row>
    <row r="129" spans="1:16" ht="12.75">
      <c r="A129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49</v>
      </c>
      <c s="32">
        <v>2.282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89.25">
      <c r="A131" s="36" t="s">
        <v>51</v>
      </c>
      <c r="E131" s="37" t="s">
        <v>191</v>
      </c>
    </row>
    <row r="132" spans="1:5" ht="369.75">
      <c r="A132" t="s">
        <v>53</v>
      </c>
      <c r="E132" s="35" t="s">
        <v>187</v>
      </c>
    </row>
    <row r="133" spans="1:18" ht="12.75" customHeight="1">
      <c r="A133" s="6" t="s">
        <v>43</v>
      </c>
      <c s="6"/>
      <c s="39" t="s">
        <v>35</v>
      </c>
      <c s="6"/>
      <c s="27" t="s">
        <v>192</v>
      </c>
      <c s="6"/>
      <c s="6"/>
      <c s="6"/>
      <c s="40">
        <f>0+Q133</f>
      </c>
      <c r="O133">
        <f>0+R133</f>
      </c>
      <c r="Q133">
        <f>0+I134+I138+I142+I146</f>
      </c>
      <c>
        <f>0+O134+O138+O142+O146</f>
      </c>
    </row>
    <row r="134" spans="1:16" ht="12.75">
      <c r="A134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49</v>
      </c>
      <c s="32">
        <v>9.9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25.5">
      <c r="A136" s="36" t="s">
        <v>51</v>
      </c>
      <c r="E136" s="37" t="s">
        <v>196</v>
      </c>
    </row>
    <row r="137" spans="1:5" ht="127.5">
      <c r="A137" t="s">
        <v>53</v>
      </c>
      <c r="E137" s="35" t="s">
        <v>197</v>
      </c>
    </row>
    <row r="138" spans="1:16" ht="12.75">
      <c r="A138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49</v>
      </c>
      <c s="32">
        <v>15.2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12.75">
      <c r="A140" s="36" t="s">
        <v>51</v>
      </c>
      <c r="E140" s="37" t="s">
        <v>201</v>
      </c>
    </row>
    <row r="141" spans="1:5" ht="51">
      <c r="A141" t="s">
        <v>53</v>
      </c>
      <c r="E141" s="35" t="s">
        <v>202</v>
      </c>
    </row>
    <row r="142" spans="1:16" ht="12.75">
      <c r="A142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132</v>
      </c>
      <c s="32">
        <v>50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63.75">
      <c r="A144" s="36" t="s">
        <v>51</v>
      </c>
      <c r="E144" s="37" t="s">
        <v>206</v>
      </c>
    </row>
    <row r="145" spans="1:5" ht="153">
      <c r="A145" t="s">
        <v>53</v>
      </c>
      <c r="E145" s="35" t="s">
        <v>207</v>
      </c>
    </row>
    <row r="146" spans="1:16" ht="12.75">
      <c r="A146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132</v>
      </c>
      <c s="32">
        <v>50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63.75">
      <c r="A148" s="36" t="s">
        <v>51</v>
      </c>
      <c r="E148" s="37" t="s">
        <v>211</v>
      </c>
    </row>
    <row r="149" spans="1:5" ht="89.25">
      <c r="A149" t="s">
        <v>53</v>
      </c>
      <c r="E149" s="35" t="s">
        <v>212</v>
      </c>
    </row>
    <row r="150" spans="1:18" ht="12.75" customHeight="1">
      <c r="A150" s="6" t="s">
        <v>43</v>
      </c>
      <c s="6"/>
      <c s="39" t="s">
        <v>74</v>
      </c>
      <c s="6"/>
      <c s="27" t="s">
        <v>213</v>
      </c>
      <c s="6"/>
      <c s="6"/>
      <c s="6"/>
      <c s="40">
        <f>0+Q150</f>
      </c>
      <c r="O150">
        <f>0+R150</f>
      </c>
      <c r="Q150">
        <f>0+I151+I155+I159</f>
      </c>
      <c>
        <f>0+O151+O155+O159</f>
      </c>
    </row>
    <row r="151" spans="1:16" ht="25.5">
      <c r="A151" s="25" t="s">
        <v>45</v>
      </c>
      <c s="29" t="s">
        <v>214</v>
      </c>
      <c s="29" t="s">
        <v>215</v>
      </c>
      <c s="25" t="s">
        <v>47</v>
      </c>
      <c s="30" t="s">
        <v>216</v>
      </c>
      <c s="31" t="s">
        <v>132</v>
      </c>
      <c s="32">
        <v>64.515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47</v>
      </c>
    </row>
    <row r="153" spans="1:5" ht="63.75">
      <c r="A153" s="36" t="s">
        <v>51</v>
      </c>
      <c r="E153" s="37" t="s">
        <v>217</v>
      </c>
    </row>
    <row r="154" spans="1:5" ht="191.25">
      <c r="A154" t="s">
        <v>53</v>
      </c>
      <c r="E154" s="35" t="s">
        <v>218</v>
      </c>
    </row>
    <row r="155" spans="1:16" ht="12.75">
      <c r="A155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132</v>
      </c>
      <c s="32">
        <v>64.515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47</v>
      </c>
    </row>
    <row r="157" spans="1:5" ht="63.75">
      <c r="A157" s="36" t="s">
        <v>51</v>
      </c>
      <c r="E157" s="37" t="s">
        <v>222</v>
      </c>
    </row>
    <row r="158" spans="1:5" ht="38.25">
      <c r="A158" t="s">
        <v>53</v>
      </c>
      <c r="E158" s="35" t="s">
        <v>223</v>
      </c>
    </row>
    <row r="159" spans="1:16" ht="12.75">
      <c r="A159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132</v>
      </c>
      <c s="32">
        <v>0.84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47</v>
      </c>
    </row>
    <row r="161" spans="1:5" ht="38.25">
      <c r="A161" s="36" t="s">
        <v>51</v>
      </c>
      <c r="E161" s="37" t="s">
        <v>227</v>
      </c>
    </row>
    <row r="162" spans="1:5" ht="38.25">
      <c r="A162" t="s">
        <v>53</v>
      </c>
      <c r="E162" s="35" t="s">
        <v>228</v>
      </c>
    </row>
    <row r="163" spans="1:18" ht="12.75" customHeight="1">
      <c r="A163" s="6" t="s">
        <v>43</v>
      </c>
      <c s="6"/>
      <c s="39" t="s">
        <v>79</v>
      </c>
      <c s="6"/>
      <c s="27" t="s">
        <v>229</v>
      </c>
      <c s="6"/>
      <c s="6"/>
      <c s="6"/>
      <c s="40">
        <f>0+Q163</f>
      </c>
      <c r="O163">
        <f>0+R163</f>
      </c>
      <c r="Q163">
        <f>0+I164+I168+I172+I176+I180+I184</f>
      </c>
      <c>
        <f>0+O164+O168+O172+O176+O180+O184</f>
      </c>
    </row>
    <row r="164" spans="1:16" ht="12.75">
      <c r="A164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92</v>
      </c>
      <c s="32">
        <v>1.2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47</v>
      </c>
    </row>
    <row r="166" spans="1:5" ht="25.5">
      <c r="A166" s="36" t="s">
        <v>51</v>
      </c>
      <c r="E166" s="37" t="s">
        <v>233</v>
      </c>
    </row>
    <row r="167" spans="1:5" ht="255">
      <c r="A167" t="s">
        <v>53</v>
      </c>
      <c r="E167" s="35" t="s">
        <v>234</v>
      </c>
    </row>
    <row r="168" spans="1:16" ht="12.75">
      <c r="A168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92</v>
      </c>
      <c s="32">
        <v>15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47</v>
      </c>
    </row>
    <row r="170" spans="1:5" ht="25.5">
      <c r="A170" s="36" t="s">
        <v>51</v>
      </c>
      <c r="E170" s="37" t="s">
        <v>238</v>
      </c>
    </row>
    <row r="171" spans="1:5" ht="255">
      <c r="A171" t="s">
        <v>53</v>
      </c>
      <c r="E171" s="35" t="s">
        <v>234</v>
      </c>
    </row>
    <row r="172" spans="1:16" ht="12.75">
      <c r="A172" s="25" t="s">
        <v>45</v>
      </c>
      <c s="29" t="s">
        <v>239</v>
      </c>
      <c s="29" t="s">
        <v>240</v>
      </c>
      <c s="25" t="s">
        <v>241</v>
      </c>
      <c s="30" t="s">
        <v>242</v>
      </c>
      <c s="31" t="s">
        <v>243</v>
      </c>
      <c s="32">
        <v>2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47</v>
      </c>
    </row>
    <row r="174" spans="1:5" ht="51">
      <c r="A174" s="36" t="s">
        <v>51</v>
      </c>
      <c r="E174" s="37" t="s">
        <v>244</v>
      </c>
    </row>
    <row r="175" spans="1:5" ht="216.75">
      <c r="A175" t="s">
        <v>53</v>
      </c>
      <c r="E175" s="35" t="s">
        <v>245</v>
      </c>
    </row>
    <row r="176" spans="1:16" ht="12.75">
      <c r="A176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243</v>
      </c>
      <c s="32">
        <v>1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25.5">
      <c r="A178" s="36" t="s">
        <v>51</v>
      </c>
      <c r="E178" s="37" t="s">
        <v>249</v>
      </c>
    </row>
    <row r="179" spans="1:5" ht="76.5">
      <c r="A179" t="s">
        <v>53</v>
      </c>
      <c r="E179" s="35" t="s">
        <v>250</v>
      </c>
    </row>
    <row r="180" spans="1:16" ht="12.75">
      <c r="A180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243</v>
      </c>
      <c s="32">
        <v>2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47</v>
      </c>
    </row>
    <row r="182" spans="1:5" ht="25.5">
      <c r="A182" s="36" t="s">
        <v>51</v>
      </c>
      <c r="E182" s="37" t="s">
        <v>254</v>
      </c>
    </row>
    <row r="183" spans="1:5" ht="12.75">
      <c r="A183" t="s">
        <v>53</v>
      </c>
      <c r="E183" s="35" t="s">
        <v>255</v>
      </c>
    </row>
    <row r="184" spans="1:16" ht="12.75">
      <c r="A184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243</v>
      </c>
      <c s="32">
        <v>8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47</v>
      </c>
    </row>
    <row r="186" spans="1:5" ht="76.5">
      <c r="A186" s="36" t="s">
        <v>51</v>
      </c>
      <c r="E186" s="37" t="s">
        <v>259</v>
      </c>
    </row>
    <row r="187" spans="1:5" ht="38.25">
      <c r="A187" t="s">
        <v>53</v>
      </c>
      <c r="E187" s="35" t="s">
        <v>260</v>
      </c>
    </row>
    <row r="188" spans="1:18" ht="12.75" customHeight="1">
      <c r="A188" s="6" t="s">
        <v>43</v>
      </c>
      <c s="6"/>
      <c s="39" t="s">
        <v>40</v>
      </c>
      <c s="6"/>
      <c s="27" t="s">
        <v>261</v>
      </c>
      <c s="6"/>
      <c s="6"/>
      <c s="6"/>
      <c s="40">
        <f>0+Q188</f>
      </c>
      <c r="O188">
        <f>0+R188</f>
      </c>
      <c r="Q188">
        <f>0+I189+I193+I197+I201+I205+I209+I213+I217+I221+I225+I229</f>
      </c>
      <c>
        <f>0+O189+O193+O197+O201+O205+O209+O213+O217+O221+O225+O229</f>
      </c>
    </row>
    <row r="189" spans="1:16" ht="25.5">
      <c r="A189" s="25" t="s">
        <v>45</v>
      </c>
      <c s="29" t="s">
        <v>262</v>
      </c>
      <c s="29" t="s">
        <v>263</v>
      </c>
      <c s="25" t="s">
        <v>47</v>
      </c>
      <c s="30" t="s">
        <v>264</v>
      </c>
      <c s="31" t="s">
        <v>132</v>
      </c>
      <c s="32">
        <v>3.825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47</v>
      </c>
    </row>
    <row r="191" spans="1:5" ht="25.5">
      <c r="A191" s="36" t="s">
        <v>51</v>
      </c>
      <c r="E191" s="37" t="s">
        <v>265</v>
      </c>
    </row>
    <row r="192" spans="1:5" ht="38.25">
      <c r="A192" t="s">
        <v>53</v>
      </c>
      <c r="E192" s="35" t="s">
        <v>266</v>
      </c>
    </row>
    <row r="193" spans="1:16" ht="12.75">
      <c r="A193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92</v>
      </c>
      <c s="32">
        <v>13.1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47</v>
      </c>
    </row>
    <row r="195" spans="1:5" ht="25.5">
      <c r="A195" s="36" t="s">
        <v>51</v>
      </c>
      <c r="E195" s="37" t="s">
        <v>270</v>
      </c>
    </row>
    <row r="196" spans="1:5" ht="51">
      <c r="A196" t="s">
        <v>53</v>
      </c>
      <c r="E196" s="35" t="s">
        <v>271</v>
      </c>
    </row>
    <row r="197" spans="1:16" ht="12.75">
      <c r="A197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92</v>
      </c>
      <c s="32">
        <v>4.64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47</v>
      </c>
    </row>
    <row r="199" spans="1:5" ht="25.5">
      <c r="A199" s="36" t="s">
        <v>51</v>
      </c>
      <c r="E199" s="37" t="s">
        <v>275</v>
      </c>
    </row>
    <row r="200" spans="1:5" ht="51">
      <c r="A200" t="s">
        <v>53</v>
      </c>
      <c r="E200" s="35" t="s">
        <v>276</v>
      </c>
    </row>
    <row r="201" spans="1:16" ht="12.75">
      <c r="A201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92</v>
      </c>
      <c s="32">
        <v>18.56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47</v>
      </c>
    </row>
    <row r="203" spans="1:5" ht="25.5">
      <c r="A203" s="36" t="s">
        <v>51</v>
      </c>
      <c r="E203" s="37" t="s">
        <v>280</v>
      </c>
    </row>
    <row r="204" spans="1:5" ht="38.25">
      <c r="A204" t="s">
        <v>53</v>
      </c>
      <c r="E204" s="35" t="s">
        <v>281</v>
      </c>
    </row>
    <row r="205" spans="1:16" ht="12.75">
      <c r="A205" s="25" t="s">
        <v>45</v>
      </c>
      <c s="29" t="s">
        <v>282</v>
      </c>
      <c s="29" t="s">
        <v>283</v>
      </c>
      <c s="25" t="s">
        <v>284</v>
      </c>
      <c s="30" t="s">
        <v>285</v>
      </c>
      <c s="31" t="s">
        <v>92</v>
      </c>
      <c s="32">
        <v>6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47</v>
      </c>
    </row>
    <row r="207" spans="1:5" ht="38.25">
      <c r="A207" s="36" t="s">
        <v>51</v>
      </c>
      <c r="E207" s="37" t="s">
        <v>286</v>
      </c>
    </row>
    <row r="208" spans="1:5" ht="63.75">
      <c r="A208" t="s">
        <v>53</v>
      </c>
      <c r="E208" s="35" t="s">
        <v>287</v>
      </c>
    </row>
    <row r="209" spans="1:16" ht="12.75">
      <c r="A209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92</v>
      </c>
      <c s="32">
        <v>23.2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47</v>
      </c>
    </row>
    <row r="211" spans="1:5" ht="12.75">
      <c r="A211" s="36" t="s">
        <v>51</v>
      </c>
      <c r="E211" s="37" t="s">
        <v>291</v>
      </c>
    </row>
    <row r="212" spans="1:5" ht="38.25">
      <c r="A212" t="s">
        <v>53</v>
      </c>
      <c r="E212" s="35" t="s">
        <v>292</v>
      </c>
    </row>
    <row r="213" spans="1:16" ht="12.75">
      <c r="A213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56</v>
      </c>
      <c s="32">
        <v>1.656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47</v>
      </c>
    </row>
    <row r="215" spans="1:5" ht="76.5">
      <c r="A215" s="36" t="s">
        <v>51</v>
      </c>
      <c r="E215" s="37" t="s">
        <v>296</v>
      </c>
    </row>
    <row r="216" spans="1:5" ht="25.5">
      <c r="A216" t="s">
        <v>53</v>
      </c>
      <c r="E216" s="35" t="s">
        <v>297</v>
      </c>
    </row>
    <row r="217" spans="1:16" ht="12.75">
      <c r="A217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49</v>
      </c>
      <c s="32">
        <v>17.95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47</v>
      </c>
    </row>
    <row r="219" spans="1:5" ht="63.75">
      <c r="A219" s="36" t="s">
        <v>51</v>
      </c>
      <c r="E219" s="37" t="s">
        <v>301</v>
      </c>
    </row>
    <row r="220" spans="1:5" ht="114.75">
      <c r="A220" t="s">
        <v>53</v>
      </c>
      <c r="E220" s="35" t="s">
        <v>302</v>
      </c>
    </row>
    <row r="221" spans="1:16" ht="12.75">
      <c r="A221" s="25" t="s">
        <v>45</v>
      </c>
      <c s="29" t="s">
        <v>303</v>
      </c>
      <c s="29" t="s">
        <v>304</v>
      </c>
      <c s="25" t="s">
        <v>47</v>
      </c>
      <c s="30" t="s">
        <v>305</v>
      </c>
      <c s="31" t="s">
        <v>49</v>
      </c>
      <c s="32">
        <v>6.1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47</v>
      </c>
    </row>
    <row r="223" spans="1:5" ht="63.75">
      <c r="A223" s="36" t="s">
        <v>51</v>
      </c>
      <c r="E223" s="37" t="s">
        <v>306</v>
      </c>
    </row>
    <row r="224" spans="1:5" ht="114.75">
      <c r="A224" t="s">
        <v>53</v>
      </c>
      <c r="E224" s="35" t="s">
        <v>302</v>
      </c>
    </row>
    <row r="225" spans="1:16" ht="12.75">
      <c r="A225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49</v>
      </c>
      <c s="32">
        <v>1.725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12.75">
      <c r="A226" s="34" t="s">
        <v>50</v>
      </c>
      <c r="E226" s="35" t="s">
        <v>47</v>
      </c>
    </row>
    <row r="227" spans="1:5" ht="76.5">
      <c r="A227" s="36" t="s">
        <v>51</v>
      </c>
      <c r="E227" s="37" t="s">
        <v>310</v>
      </c>
    </row>
    <row r="228" spans="1:5" ht="114.75">
      <c r="A228" t="s">
        <v>53</v>
      </c>
      <c r="E228" s="35" t="s">
        <v>302</v>
      </c>
    </row>
    <row r="229" spans="1:16" ht="12.75">
      <c r="A229" s="25" t="s">
        <v>45</v>
      </c>
      <c s="29" t="s">
        <v>311</v>
      </c>
      <c s="29" t="s">
        <v>312</v>
      </c>
      <c s="25" t="s">
        <v>47</v>
      </c>
      <c s="30" t="s">
        <v>313</v>
      </c>
      <c s="31" t="s">
        <v>56</v>
      </c>
      <c s="32">
        <v>1.15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50</v>
      </c>
      <c r="E230" s="35" t="s">
        <v>47</v>
      </c>
    </row>
    <row r="231" spans="1:5" ht="76.5">
      <c r="A231" s="36" t="s">
        <v>51</v>
      </c>
      <c r="E231" s="37" t="s">
        <v>314</v>
      </c>
    </row>
    <row r="232" spans="1:5" ht="114.75">
      <c r="A232" t="s">
        <v>53</v>
      </c>
      <c r="E232" s="35" t="s">
        <v>315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0+O8+O21+O26+O35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316</v>
      </c>
      <c s="41">
        <f>0+I8+I21+I26+I35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316</v>
      </c>
      <c s="6"/>
      <c s="18" t="s">
        <v>317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318</v>
      </c>
      <c s="25" t="s">
        <v>47</v>
      </c>
      <c s="30" t="s">
        <v>319</v>
      </c>
      <c s="31" t="s">
        <v>56</v>
      </c>
      <c s="32">
        <v>9.9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51">
      <c r="A11" s="36" t="s">
        <v>51</v>
      </c>
      <c r="E11" s="37" t="s">
        <v>320</v>
      </c>
    </row>
    <row r="12" spans="1:5" ht="25.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321</v>
      </c>
      <c s="25" t="s">
        <v>47</v>
      </c>
      <c s="30" t="s">
        <v>322</v>
      </c>
      <c s="31" t="s">
        <v>60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89.25">
      <c r="A15" s="36" t="s">
        <v>51</v>
      </c>
      <c r="E15" s="37" t="s">
        <v>323</v>
      </c>
    </row>
    <row r="16" spans="1:5" ht="12.75">
      <c r="A16" t="s">
        <v>53</v>
      </c>
      <c r="E16" s="35" t="s">
        <v>324</v>
      </c>
    </row>
    <row r="17" spans="1:16" ht="12.75">
      <c r="A17" s="25" t="s">
        <v>45</v>
      </c>
      <c s="29" t="s">
        <v>22</v>
      </c>
      <c s="29" t="s">
        <v>325</v>
      </c>
      <c s="25" t="s">
        <v>47</v>
      </c>
      <c s="30" t="s">
        <v>326</v>
      </c>
      <c s="31" t="s">
        <v>60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65.75">
      <c r="A19" s="36" t="s">
        <v>51</v>
      </c>
      <c r="E19" s="37" t="s">
        <v>327</v>
      </c>
    </row>
    <row r="20" spans="1:5" ht="12.75">
      <c r="A20" t="s">
        <v>53</v>
      </c>
      <c r="E20" s="35" t="s">
        <v>62</v>
      </c>
    </row>
    <row r="21" spans="1:18" ht="12.75" customHeight="1">
      <c r="A21" s="6" t="s">
        <v>43</v>
      </c>
      <c s="6"/>
      <c s="39" t="s">
        <v>29</v>
      </c>
      <c s="6"/>
      <c s="27" t="s">
        <v>73</v>
      </c>
      <c s="6"/>
      <c s="6"/>
      <c s="6"/>
      <c s="40">
        <f>0+Q21</f>
      </c>
      <c r="O21">
        <f>0+R21</f>
      </c>
      <c r="Q21">
        <f>0+I22</f>
      </c>
      <c>
        <f>0+O22</f>
      </c>
    </row>
    <row r="22" spans="1:16" ht="12.75">
      <c r="A22" s="25" t="s">
        <v>45</v>
      </c>
      <c s="29" t="s">
        <v>33</v>
      </c>
      <c s="29" t="s">
        <v>328</v>
      </c>
      <c s="25" t="s">
        <v>47</v>
      </c>
      <c s="30" t="s">
        <v>329</v>
      </c>
      <c s="31" t="s">
        <v>49</v>
      </c>
      <c s="32">
        <v>90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38.25">
      <c r="A24" s="36" t="s">
        <v>51</v>
      </c>
      <c r="E24" s="37" t="s">
        <v>330</v>
      </c>
    </row>
    <row r="25" spans="1:5" ht="63.75">
      <c r="A25" t="s">
        <v>53</v>
      </c>
      <c r="E25" s="35" t="s">
        <v>78</v>
      </c>
    </row>
    <row r="26" spans="1:18" ht="12.75" customHeight="1">
      <c r="A26" s="6" t="s">
        <v>43</v>
      </c>
      <c s="6"/>
      <c s="39" t="s">
        <v>35</v>
      </c>
      <c s="6"/>
      <c s="27" t="s">
        <v>192</v>
      </c>
      <c s="6"/>
      <c s="6"/>
      <c s="6"/>
      <c s="40">
        <f>0+Q26</f>
      </c>
      <c r="O26">
        <f>0+R26</f>
      </c>
      <c r="Q26">
        <f>0+I27+I31</f>
      </c>
      <c>
        <f>0+O27+O31</f>
      </c>
    </row>
    <row r="27" spans="1:16" ht="12.75">
      <c r="A27" s="25" t="s">
        <v>45</v>
      </c>
      <c s="29" t="s">
        <v>35</v>
      </c>
      <c s="29" t="s">
        <v>331</v>
      </c>
      <c s="25" t="s">
        <v>47</v>
      </c>
      <c s="30" t="s">
        <v>332</v>
      </c>
      <c s="31" t="s">
        <v>132</v>
      </c>
      <c s="32">
        <v>90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38.25">
      <c r="A29" s="36" t="s">
        <v>51</v>
      </c>
      <c r="E29" s="37" t="s">
        <v>333</v>
      </c>
    </row>
    <row r="30" spans="1:5" ht="51">
      <c r="A30" t="s">
        <v>53</v>
      </c>
      <c r="E30" s="35" t="s">
        <v>334</v>
      </c>
    </row>
    <row r="31" spans="1:16" ht="12.75">
      <c r="A31" s="25" t="s">
        <v>45</v>
      </c>
      <c s="29" t="s">
        <v>37</v>
      </c>
      <c s="29" t="s">
        <v>335</v>
      </c>
      <c s="25" t="s">
        <v>47</v>
      </c>
      <c s="30" t="s">
        <v>336</v>
      </c>
      <c s="31" t="s">
        <v>132</v>
      </c>
      <c s="32">
        <v>90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38.25">
      <c r="A33" s="36" t="s">
        <v>51</v>
      </c>
      <c r="E33" s="37" t="s">
        <v>333</v>
      </c>
    </row>
    <row r="34" spans="1:5" ht="140.25">
      <c r="A34" t="s">
        <v>53</v>
      </c>
      <c r="E34" s="35" t="s">
        <v>337</v>
      </c>
    </row>
    <row r="35" spans="1:18" ht="12.75" customHeight="1">
      <c r="A35" s="6" t="s">
        <v>43</v>
      </c>
      <c s="6"/>
      <c s="39" t="s">
        <v>40</v>
      </c>
      <c s="6"/>
      <c s="27" t="s">
        <v>261</v>
      </c>
      <c s="6"/>
      <c s="6"/>
      <c s="6"/>
      <c s="40">
        <f>0+Q35</f>
      </c>
      <c r="O35">
        <f>0+R35</f>
      </c>
      <c r="Q35">
        <f>0+I36+I40+I44+I48+I52+I56+I60+I64+I68+I72+I76+I80+I84+I88+I92+I96+I100+I104</f>
      </c>
      <c>
        <f>0+O36+O40+O44+O48+O52+O56+O60+O64+O68+O72+O76+O80+O84+O88+O92+O96+O100+O104</f>
      </c>
    </row>
    <row r="36" spans="1:16" ht="12.75">
      <c r="A36" s="25" t="s">
        <v>45</v>
      </c>
      <c s="29" t="s">
        <v>74</v>
      </c>
      <c s="29" t="s">
        <v>338</v>
      </c>
      <c s="25" t="s">
        <v>47</v>
      </c>
      <c s="30" t="s">
        <v>339</v>
      </c>
      <c s="31" t="s">
        <v>92</v>
      </c>
      <c s="32">
        <v>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47</v>
      </c>
    </row>
    <row r="38" spans="1:5" ht="38.25">
      <c r="A38" s="36" t="s">
        <v>51</v>
      </c>
      <c r="E38" s="37" t="s">
        <v>340</v>
      </c>
    </row>
    <row r="39" spans="1:5" ht="63.75">
      <c r="A39" t="s">
        <v>53</v>
      </c>
      <c r="E39" s="35" t="s">
        <v>341</v>
      </c>
    </row>
    <row r="40" spans="1:16" ht="12.75">
      <c r="A40" s="25" t="s">
        <v>45</v>
      </c>
      <c s="29" t="s">
        <v>79</v>
      </c>
      <c s="29" t="s">
        <v>342</v>
      </c>
      <c s="25" t="s">
        <v>47</v>
      </c>
      <c s="30" t="s">
        <v>343</v>
      </c>
      <c s="31" t="s">
        <v>92</v>
      </c>
      <c s="32">
        <v>25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25.5">
      <c r="A42" s="36" t="s">
        <v>51</v>
      </c>
      <c r="E42" s="37" t="s">
        <v>344</v>
      </c>
    </row>
    <row r="43" spans="1:5" ht="38.25">
      <c r="A43" t="s">
        <v>53</v>
      </c>
      <c r="E43" s="35" t="s">
        <v>345</v>
      </c>
    </row>
    <row r="44" spans="1:16" ht="12.75">
      <c r="A44" s="25" t="s">
        <v>45</v>
      </c>
      <c s="29" t="s">
        <v>40</v>
      </c>
      <c s="29" t="s">
        <v>346</v>
      </c>
      <c s="25" t="s">
        <v>47</v>
      </c>
      <c s="30" t="s">
        <v>347</v>
      </c>
      <c s="31" t="s">
        <v>348</v>
      </c>
      <c s="32">
        <v>2250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47</v>
      </c>
    </row>
    <row r="46" spans="1:5" ht="38.25">
      <c r="A46" s="36" t="s">
        <v>51</v>
      </c>
      <c r="E46" s="37" t="s">
        <v>349</v>
      </c>
    </row>
    <row r="47" spans="1:5" ht="25.5">
      <c r="A47" t="s">
        <v>53</v>
      </c>
      <c r="E47" s="35" t="s">
        <v>350</v>
      </c>
    </row>
    <row r="48" spans="1:16" ht="25.5">
      <c r="A48" s="25" t="s">
        <v>45</v>
      </c>
      <c s="29" t="s">
        <v>42</v>
      </c>
      <c s="29" t="s">
        <v>351</v>
      </c>
      <c s="25" t="s">
        <v>47</v>
      </c>
      <c s="30" t="s">
        <v>352</v>
      </c>
      <c s="31" t="s">
        <v>243</v>
      </c>
      <c s="32">
        <v>40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153">
      <c r="A50" s="36" t="s">
        <v>51</v>
      </c>
      <c r="E50" s="37" t="s">
        <v>353</v>
      </c>
    </row>
    <row r="51" spans="1:5" ht="63.75">
      <c r="A51" t="s">
        <v>53</v>
      </c>
      <c r="E51" s="35" t="s">
        <v>354</v>
      </c>
    </row>
    <row r="52" spans="1:16" ht="12.75">
      <c r="A52" s="25" t="s">
        <v>45</v>
      </c>
      <c s="29" t="s">
        <v>89</v>
      </c>
      <c s="29" t="s">
        <v>355</v>
      </c>
      <c s="25" t="s">
        <v>47</v>
      </c>
      <c s="30" t="s">
        <v>356</v>
      </c>
      <c s="31" t="s">
        <v>243</v>
      </c>
      <c s="32">
        <v>40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153">
      <c r="A54" s="36" t="s">
        <v>51</v>
      </c>
      <c r="E54" s="37" t="s">
        <v>353</v>
      </c>
    </row>
    <row r="55" spans="1:5" ht="25.5">
      <c r="A55" t="s">
        <v>53</v>
      </c>
      <c r="E55" s="35" t="s">
        <v>357</v>
      </c>
    </row>
    <row r="56" spans="1:16" ht="12.75">
      <c r="A56" s="25" t="s">
        <v>45</v>
      </c>
      <c s="29" t="s">
        <v>94</v>
      </c>
      <c s="29" t="s">
        <v>358</v>
      </c>
      <c s="25" t="s">
        <v>47</v>
      </c>
      <c s="30" t="s">
        <v>359</v>
      </c>
      <c s="31" t="s">
        <v>360</v>
      </c>
      <c s="32">
        <v>3600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165.75">
      <c r="A58" s="36" t="s">
        <v>51</v>
      </c>
      <c r="E58" s="37" t="s">
        <v>361</v>
      </c>
    </row>
    <row r="59" spans="1:5" ht="25.5">
      <c r="A59" t="s">
        <v>53</v>
      </c>
      <c r="E59" s="35" t="s">
        <v>362</v>
      </c>
    </row>
    <row r="60" spans="1:16" ht="25.5">
      <c r="A60" s="25" t="s">
        <v>45</v>
      </c>
      <c s="29" t="s">
        <v>98</v>
      </c>
      <c s="29" t="s">
        <v>363</v>
      </c>
      <c s="25" t="s">
        <v>47</v>
      </c>
      <c s="30" t="s">
        <v>364</v>
      </c>
      <c s="31" t="s">
        <v>243</v>
      </c>
      <c s="32">
        <v>9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89.25">
      <c r="A62" s="36" t="s">
        <v>51</v>
      </c>
      <c r="E62" s="37" t="s">
        <v>365</v>
      </c>
    </row>
    <row r="63" spans="1:5" ht="63.75">
      <c r="A63" t="s">
        <v>53</v>
      </c>
      <c r="E63" s="35" t="s">
        <v>354</v>
      </c>
    </row>
    <row r="64" spans="1:16" ht="12.75">
      <c r="A64" s="25" t="s">
        <v>45</v>
      </c>
      <c s="29" t="s">
        <v>104</v>
      </c>
      <c s="29" t="s">
        <v>366</v>
      </c>
      <c s="25" t="s">
        <v>47</v>
      </c>
      <c s="30" t="s">
        <v>367</v>
      </c>
      <c s="31" t="s">
        <v>243</v>
      </c>
      <c s="32">
        <v>9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76.5">
      <c r="A66" s="36" t="s">
        <v>51</v>
      </c>
      <c r="E66" s="37" t="s">
        <v>368</v>
      </c>
    </row>
    <row r="67" spans="1:5" ht="25.5">
      <c r="A67" t="s">
        <v>53</v>
      </c>
      <c r="E67" s="35" t="s">
        <v>357</v>
      </c>
    </row>
    <row r="68" spans="1:16" ht="12.75">
      <c r="A68" s="25" t="s">
        <v>45</v>
      </c>
      <c s="29" t="s">
        <v>109</v>
      </c>
      <c s="29" t="s">
        <v>369</v>
      </c>
      <c s="25" t="s">
        <v>47</v>
      </c>
      <c s="30" t="s">
        <v>370</v>
      </c>
      <c s="31" t="s">
        <v>360</v>
      </c>
      <c s="32">
        <v>810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102">
      <c r="A70" s="36" t="s">
        <v>51</v>
      </c>
      <c r="E70" s="37" t="s">
        <v>371</v>
      </c>
    </row>
    <row r="71" spans="1:5" ht="25.5">
      <c r="A71" t="s">
        <v>53</v>
      </c>
      <c r="E71" s="35" t="s">
        <v>362</v>
      </c>
    </row>
    <row r="72" spans="1:16" ht="12.75">
      <c r="A72" s="25" t="s">
        <v>45</v>
      </c>
      <c s="29" t="s">
        <v>114</v>
      </c>
      <c s="29" t="s">
        <v>372</v>
      </c>
      <c s="25" t="s">
        <v>47</v>
      </c>
      <c s="30" t="s">
        <v>373</v>
      </c>
      <c s="31" t="s">
        <v>243</v>
      </c>
      <c s="32">
        <v>2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76.5">
      <c r="A74" s="36" t="s">
        <v>51</v>
      </c>
      <c r="E74" s="37" t="s">
        <v>374</v>
      </c>
    </row>
    <row r="75" spans="1:5" ht="76.5">
      <c r="A75" t="s">
        <v>53</v>
      </c>
      <c r="E75" s="35" t="s">
        <v>375</v>
      </c>
    </row>
    <row r="76" spans="1:16" ht="12.75">
      <c r="A76" s="25" t="s">
        <v>45</v>
      </c>
      <c s="29" t="s">
        <v>119</v>
      </c>
      <c s="29" t="s">
        <v>376</v>
      </c>
      <c s="25" t="s">
        <v>47</v>
      </c>
      <c s="30" t="s">
        <v>377</v>
      </c>
      <c s="31" t="s">
        <v>243</v>
      </c>
      <c s="32">
        <v>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76.5">
      <c r="A78" s="36" t="s">
        <v>51</v>
      </c>
      <c r="E78" s="37" t="s">
        <v>374</v>
      </c>
    </row>
    <row r="79" spans="1:5" ht="25.5">
      <c r="A79" t="s">
        <v>53</v>
      </c>
      <c r="E79" s="35" t="s">
        <v>378</v>
      </c>
    </row>
    <row r="80" spans="1:16" ht="12.75">
      <c r="A80" s="25" t="s">
        <v>45</v>
      </c>
      <c s="29" t="s">
        <v>124</v>
      </c>
      <c s="29" t="s">
        <v>379</v>
      </c>
      <c s="25" t="s">
        <v>47</v>
      </c>
      <c s="30" t="s">
        <v>380</v>
      </c>
      <c s="31" t="s">
        <v>360</v>
      </c>
      <c s="32">
        <v>180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47</v>
      </c>
    </row>
    <row r="82" spans="1:5" ht="102">
      <c r="A82" s="36" t="s">
        <v>51</v>
      </c>
      <c r="E82" s="37" t="s">
        <v>381</v>
      </c>
    </row>
    <row r="83" spans="1:5" ht="25.5">
      <c r="A83" t="s">
        <v>53</v>
      </c>
      <c r="E83" s="35" t="s">
        <v>382</v>
      </c>
    </row>
    <row r="84" spans="1:16" ht="12.75">
      <c r="A84" s="25" t="s">
        <v>45</v>
      </c>
      <c s="29" t="s">
        <v>129</v>
      </c>
      <c s="29" t="s">
        <v>383</v>
      </c>
      <c s="25" t="s">
        <v>47</v>
      </c>
      <c s="30" t="s">
        <v>384</v>
      </c>
      <c s="31" t="s">
        <v>243</v>
      </c>
      <c s="32">
        <v>2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76.5">
      <c r="A86" s="36" t="s">
        <v>51</v>
      </c>
      <c r="E86" s="37" t="s">
        <v>385</v>
      </c>
    </row>
    <row r="87" spans="1:5" ht="63.75">
      <c r="A87" t="s">
        <v>53</v>
      </c>
      <c r="E87" s="35" t="s">
        <v>386</v>
      </c>
    </row>
    <row r="88" spans="1:16" ht="12.75">
      <c r="A88" s="25" t="s">
        <v>45</v>
      </c>
      <c s="29" t="s">
        <v>135</v>
      </c>
      <c s="29" t="s">
        <v>387</v>
      </c>
      <c s="25" t="s">
        <v>47</v>
      </c>
      <c s="30" t="s">
        <v>388</v>
      </c>
      <c s="31" t="s">
        <v>243</v>
      </c>
      <c s="32">
        <v>2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76.5">
      <c r="A90" s="36" t="s">
        <v>51</v>
      </c>
      <c r="E90" s="37" t="s">
        <v>385</v>
      </c>
    </row>
    <row r="91" spans="1:5" ht="25.5">
      <c r="A91" t="s">
        <v>53</v>
      </c>
      <c r="E91" s="35" t="s">
        <v>378</v>
      </c>
    </row>
    <row r="92" spans="1:16" ht="12.75">
      <c r="A92" s="25" t="s">
        <v>45</v>
      </c>
      <c s="29" t="s">
        <v>140</v>
      </c>
      <c s="29" t="s">
        <v>389</v>
      </c>
      <c s="25" t="s">
        <v>47</v>
      </c>
      <c s="30" t="s">
        <v>390</v>
      </c>
      <c s="31" t="s">
        <v>360</v>
      </c>
      <c s="32">
        <v>180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47</v>
      </c>
    </row>
    <row r="94" spans="1:5" ht="102">
      <c r="A94" s="36" t="s">
        <v>51</v>
      </c>
      <c r="E94" s="37" t="s">
        <v>391</v>
      </c>
    </row>
    <row r="95" spans="1:5" ht="25.5">
      <c r="A95" t="s">
        <v>53</v>
      </c>
      <c r="E95" s="35" t="s">
        <v>382</v>
      </c>
    </row>
    <row r="96" spans="1:16" ht="25.5">
      <c r="A96" s="25" t="s">
        <v>45</v>
      </c>
      <c s="29" t="s">
        <v>145</v>
      </c>
      <c s="29" t="s">
        <v>392</v>
      </c>
      <c s="25" t="s">
        <v>47</v>
      </c>
      <c s="30" t="s">
        <v>393</v>
      </c>
      <c s="31" t="s">
        <v>243</v>
      </c>
      <c s="32">
        <v>9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76.5">
      <c r="A98" s="36" t="s">
        <v>51</v>
      </c>
      <c r="E98" s="37" t="s">
        <v>394</v>
      </c>
    </row>
    <row r="99" spans="1:5" ht="63.75">
      <c r="A99" t="s">
        <v>53</v>
      </c>
      <c r="E99" s="35" t="s">
        <v>386</v>
      </c>
    </row>
    <row r="100" spans="1:16" ht="12.75">
      <c r="A100" s="25" t="s">
        <v>45</v>
      </c>
      <c s="29" t="s">
        <v>150</v>
      </c>
      <c s="29" t="s">
        <v>395</v>
      </c>
      <c s="25" t="s">
        <v>47</v>
      </c>
      <c s="30" t="s">
        <v>396</v>
      </c>
      <c s="31" t="s">
        <v>243</v>
      </c>
      <c s="32">
        <v>9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76.5">
      <c r="A102" s="36" t="s">
        <v>51</v>
      </c>
      <c r="E102" s="37" t="s">
        <v>394</v>
      </c>
    </row>
    <row r="103" spans="1:5" ht="25.5">
      <c r="A103" t="s">
        <v>53</v>
      </c>
      <c r="E103" s="35" t="s">
        <v>378</v>
      </c>
    </row>
    <row r="104" spans="1:16" ht="12.75">
      <c r="A104" s="25" t="s">
        <v>45</v>
      </c>
      <c s="29" t="s">
        <v>156</v>
      </c>
      <c s="29" t="s">
        <v>397</v>
      </c>
      <c s="25" t="s">
        <v>47</v>
      </c>
      <c s="30" t="s">
        <v>398</v>
      </c>
      <c s="31" t="s">
        <v>360</v>
      </c>
      <c s="32">
        <v>810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14.75">
      <c r="A106" s="36" t="s">
        <v>51</v>
      </c>
      <c r="E106" s="37" t="s">
        <v>399</v>
      </c>
    </row>
    <row r="107" spans="1:5" ht="25.5">
      <c r="A107" t="s">
        <v>53</v>
      </c>
      <c r="E107" s="35" t="s">
        <v>382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400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400</v>
      </c>
      <c s="6"/>
      <c s="18" t="s">
        <v>401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74</v>
      </c>
      <c s="19"/>
      <c s="27" t="s">
        <v>213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402</v>
      </c>
      <c s="25" t="s">
        <v>47</v>
      </c>
      <c s="30" t="s">
        <v>403</v>
      </c>
      <c s="31" t="s">
        <v>404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38.25">
      <c r="A11" s="36" t="s">
        <v>51</v>
      </c>
      <c r="E11" s="37" t="s">
        <v>405</v>
      </c>
    </row>
    <row r="12" spans="1:5" ht="12.75">
      <c r="A12" t="s">
        <v>53</v>
      </c>
      <c r="E12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